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lina ospina\PLAN INDICATIVO\"/>
    </mc:Choice>
  </mc:AlternateContent>
  <bookViews>
    <workbookView xWindow="0" yWindow="0" windowWidth="24000" windowHeight="8430"/>
  </bookViews>
  <sheets>
    <sheet name="PLAN INDICATIVO" sheetId="10" r:id="rId1"/>
  </sheets>
  <definedNames>
    <definedName name="_xlnm._FilterDatabase" localSheetId="0" hidden="1">'PLAN INDICATIVO'!$A$6:$BW$22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N17" i="10" l="1"/>
  <c r="BB17" i="10"/>
  <c r="AZ17" i="10"/>
  <c r="AN17" i="10"/>
  <c r="BB16" i="10"/>
  <c r="AN16" i="10"/>
  <c r="X15" i="10" l="1"/>
  <c r="P10" i="10"/>
  <c r="L15" i="10" l="1"/>
  <c r="X12" i="10"/>
  <c r="X9" i="10"/>
  <c r="X10" i="10"/>
  <c r="Y10" i="10"/>
  <c r="Z16" i="10" l="1"/>
  <c r="AL12" i="10" l="1"/>
  <c r="AL10" i="10"/>
  <c r="AL9" i="10"/>
  <c r="AM9" i="10" s="1"/>
  <c r="AD8" i="10"/>
  <c r="AM8" i="10"/>
  <c r="AM10" i="10"/>
  <c r="AM11" i="10"/>
  <c r="AM12" i="10"/>
  <c r="AM13" i="10"/>
  <c r="AM14" i="10"/>
  <c r="AM15" i="10"/>
  <c r="AM16" i="10"/>
  <c r="AM17" i="10"/>
  <c r="AM7" i="10"/>
  <c r="AL7" i="10"/>
  <c r="Z7" i="10"/>
  <c r="BO8" i="10" l="1"/>
  <c r="BO9" i="10"/>
  <c r="BO10" i="10"/>
  <c r="BO11" i="10"/>
  <c r="BO12" i="10"/>
  <c r="BO13" i="10"/>
  <c r="BO14" i="10"/>
  <c r="BO15" i="10"/>
  <c r="BO16" i="10"/>
  <c r="BO17" i="10"/>
  <c r="BO7" i="10"/>
  <c r="BA8" i="10"/>
  <c r="BA9" i="10"/>
  <c r="BA10" i="10"/>
  <c r="BA11" i="10"/>
  <c r="BA12" i="10"/>
  <c r="BA13" i="10"/>
  <c r="BA14" i="10"/>
  <c r="BA15" i="10"/>
  <c r="BA16" i="10"/>
  <c r="BA17" i="10"/>
  <c r="BA7" i="10"/>
  <c r="Y9" i="10" l="1"/>
  <c r="Y15" i="10" l="1"/>
  <c r="Y14" i="10"/>
  <c r="Y13" i="10"/>
  <c r="Y12" i="10"/>
  <c r="Y11" i="10"/>
  <c r="Y8" i="10"/>
  <c r="Y7" i="10"/>
  <c r="Y16" i="10"/>
  <c r="L25" i="10" l="1"/>
</calcChain>
</file>

<file path=xl/sharedStrings.xml><?xml version="1.0" encoding="utf-8"?>
<sst xmlns="http://schemas.openxmlformats.org/spreadsheetml/2006/main" count="130" uniqueCount="101">
  <si>
    <t>Departamento Administrativo de Planeación</t>
  </si>
  <si>
    <t>R-DP-PDE-PEI-049</t>
  </si>
  <si>
    <t>Página : 1 de 1</t>
  </si>
  <si>
    <t>PLAN INDICATIVO</t>
  </si>
  <si>
    <t>___________________________________________</t>
  </si>
  <si>
    <t>Código de la línea estratégica</t>
  </si>
  <si>
    <t>Código de indicador de producto (MGA)</t>
  </si>
  <si>
    <t>Indicador de Producto(MGA)</t>
  </si>
  <si>
    <t>Personalización de Indicador de Producto</t>
  </si>
  <si>
    <t>Meta del cuatrienio</t>
  </si>
  <si>
    <t>Tipo de acumulación</t>
  </si>
  <si>
    <t>Programación del producto bien ó servicio 2024</t>
  </si>
  <si>
    <t>Programación del producto bien ó servicio 2025</t>
  </si>
  <si>
    <t>Programación del producto bien ó servicio 2026</t>
  </si>
  <si>
    <t>Programación del producto bien ó servicio 2027</t>
  </si>
  <si>
    <t>Recursos propios 2024</t>
  </si>
  <si>
    <t>SGP Educación 2024</t>
  </si>
  <si>
    <t>SGP Salud 2024</t>
  </si>
  <si>
    <t>SGP Deporte 2024</t>
  </si>
  <si>
    <t>SGP Cultura 2024</t>
  </si>
  <si>
    <t>SGP Libre inversión 2024</t>
  </si>
  <si>
    <t>SGP Libre destinación 2024</t>
  </si>
  <si>
    <t>SGP Alimentación escolar 2024</t>
  </si>
  <si>
    <t>Crédito 2024</t>
  </si>
  <si>
    <t>Transferencias de capital - cofinanciación departamento 2024</t>
  </si>
  <si>
    <t>Transferencias de capital - cofinanciación nación 2024</t>
  </si>
  <si>
    <t>Otros 2024</t>
  </si>
  <si>
    <t>Total 2024</t>
  </si>
  <si>
    <t>Recursos propios 2025</t>
  </si>
  <si>
    <t>SGP Educación 2025</t>
  </si>
  <si>
    <t>SGP Salud 2025</t>
  </si>
  <si>
    <t>SGP Deporte 2025</t>
  </si>
  <si>
    <t>SGP Cultura 2025</t>
  </si>
  <si>
    <t>SGP Libre inversión 2025</t>
  </si>
  <si>
    <t>SGP Libre destinación 2025</t>
  </si>
  <si>
    <t>SGP Alimentación escolar 2025</t>
  </si>
  <si>
    <t>Crédito 2025</t>
  </si>
  <si>
    <t>Transferencias de capital - cofinanciación departamento 2025</t>
  </si>
  <si>
    <t>Transferencias de capital - cofinanciación nación 2025</t>
  </si>
  <si>
    <t>Otros 2025</t>
  </si>
  <si>
    <t>Total 2025</t>
  </si>
  <si>
    <t>Recursos propios 2026</t>
  </si>
  <si>
    <t>SGP Educación 2026</t>
  </si>
  <si>
    <t>SGP Salud 2026</t>
  </si>
  <si>
    <t>SGP Deporte 2026</t>
  </si>
  <si>
    <t>SGP Cultura 2026</t>
  </si>
  <si>
    <t>SGP Libre inversión 2026</t>
  </si>
  <si>
    <t>SGP Libre destinación 2026</t>
  </si>
  <si>
    <t>SGP Alimentación escolar 2026</t>
  </si>
  <si>
    <t>Crédito 2026</t>
  </si>
  <si>
    <t>Transferencias de capital - cofinanciación departamento 2026</t>
  </si>
  <si>
    <t>Transferencias de capital - cofinanciación nación 2026</t>
  </si>
  <si>
    <t>Otros 2026</t>
  </si>
  <si>
    <t>Total 2026</t>
  </si>
  <si>
    <t>Recursos propios 2027</t>
  </si>
  <si>
    <t>SGP Educación 2027</t>
  </si>
  <si>
    <t>SGP Salud 2027</t>
  </si>
  <si>
    <t>SGP Deporte 2027</t>
  </si>
  <si>
    <t>SGP Cultura 2027</t>
  </si>
  <si>
    <t>SGP Libre inversión 2027</t>
  </si>
  <si>
    <t>SGP Libre destinación 2027</t>
  </si>
  <si>
    <t>SGP Alimentación escolar 2027</t>
  </si>
  <si>
    <t>Crédito 2027</t>
  </si>
  <si>
    <t>Transferencias de capital - cofinanciación departamento 2027</t>
  </si>
  <si>
    <t>Transferencias de capital - cofinanciación nación 2027</t>
  </si>
  <si>
    <t>Otros 2027</t>
  </si>
  <si>
    <t>Total 2027</t>
  </si>
  <si>
    <t>BPIN</t>
  </si>
  <si>
    <t>Responsable</t>
  </si>
  <si>
    <t>PARTE ESTRATÉGICA</t>
  </si>
  <si>
    <t>Orden</t>
  </si>
  <si>
    <t>SGP Agua Potable Saneamiento Básico 2024</t>
  </si>
  <si>
    <t>SGP Agua Potable Saneamiento Básico 2025</t>
  </si>
  <si>
    <t>SGP Agua Potable Saneamiento Básico 2026</t>
  </si>
  <si>
    <t>SGP Agua Potable Saneamiento Básico 2027</t>
  </si>
  <si>
    <t xml:space="preserve"> MUNICIPIO DE ARMENIA</t>
  </si>
  <si>
    <t>Proceso 02. Direccionamiento Estratégico</t>
  </si>
  <si>
    <t>REPRESENTANTE LEGAL</t>
  </si>
  <si>
    <t>ALCALDE</t>
  </si>
  <si>
    <t>SECRETARIO / DIRECTOR</t>
  </si>
  <si>
    <t>RESPONSABLE DE LA DEPENDENCIA Y/O ENTIDAD</t>
  </si>
  <si>
    <t>Centro Administrativo Municipal CAM, piso 3, planeacion@armenia.gov.co</t>
  </si>
  <si>
    <t>Fecha: 18/09/2024</t>
  </si>
  <si>
    <t>Version: 006</t>
  </si>
  <si>
    <t>LE-1</t>
  </si>
  <si>
    <t>Procesos de salvaguardia efectiva del patrimonio inmaterial realizados</t>
  </si>
  <si>
    <t>No acumulativo</t>
  </si>
  <si>
    <t>Infraestructura cultural intervenida</t>
  </si>
  <si>
    <t>Estímulos otorgados</t>
  </si>
  <si>
    <t>Acumulativo</t>
  </si>
  <si>
    <t>Personas capacitadas</t>
  </si>
  <si>
    <t>Eventos de promoción de actividades culturales realizados</t>
  </si>
  <si>
    <t>Contenidos culturales  en circulación</t>
  </si>
  <si>
    <t>Usuarios atendidos</t>
  </si>
  <si>
    <t>Infraestructuras culturales dotadas</t>
  </si>
  <si>
    <t>LE-2</t>
  </si>
  <si>
    <t>Sistema de información del sector artístico y cultural en operación (Armenia: Origen y Destino Cultural)</t>
  </si>
  <si>
    <t xml:space="preserve">Sistema de información del sector artístico y cultural en operación </t>
  </si>
  <si>
    <t>CORPOCULTURA</t>
  </si>
  <si>
    <t>LE-3</t>
  </si>
  <si>
    <t>Servicio de promoción de actividades culturales (Fiestas Aniversarias de Armenia)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</si>
</sst>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2" formatCode="_(&quot;$&quot;* #,##0_);_(&quot;$&quot;* \(#,##0\);_(&quot;$&quot;* &quot;-&quot;_);_(@_)"/>
    <numFmt numFmtId="43" formatCode="_(* #,##0.00_);_(* \(#,##0.00\);_(* &quot;-&quot;??_);_(@_)"/>
    <numFmt numFmtId="164" formatCode="_-* #,##0_-;\-* #,##0_-;_-* &quot;-&quot;_-;_-@_-"/>
    <numFmt numFmtId="165" formatCode="_-* #,##0.00_-;\-* #,##0.00_-;_-* &quot;-&quot;??_-;_-@_-"/>
  </numFmts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b/>
      <sz val="11"/>
      <color rgb="FF6F6F6E"/>
      <name val="Calibri"/>
      <family val="2"/>
      <scheme val="minor"/>
    </font>
    <font>
      <sz val="12"/>
      <name val="Arial"/>
      <family val="2"/>
    </font>
    <font>
      <b/>
      <sz val="12"/>
      <name val="Arial"/>
      <family val="2"/>
    </font>
    <font>
      <sz val="12"/>
      <color indexed="8"/>
      <name val="Arial"/>
      <family val="2"/>
    </font>
    <font>
      <b/>
      <sz val="11"/>
      <color theme="1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sz val="11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CECEC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522B57"/>
      </left>
      <right style="thin">
        <color rgb="FF522B57"/>
      </right>
      <top style="thin">
        <color rgb="FF522B57"/>
      </top>
      <bottom style="thin">
        <color rgb="FF522B57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">
    <xf numFmtId="0" fontId="0" fillId="0" borderId="0"/>
    <xf numFmtId="0" fontId="6" fillId="2" borderId="12">
      <alignment horizontal="center" vertical="center" wrapText="1"/>
    </xf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1" fillId="0" borderId="0"/>
    <xf numFmtId="165" fontId="2" fillId="0" borderId="0" applyFont="0" applyFill="0" applyBorder="0" applyAlignment="0" applyProtection="0"/>
    <xf numFmtId="0" fontId="16" fillId="0" borderId="0"/>
  </cellStyleXfs>
  <cellXfs count="97">
    <xf numFmtId="0" fontId="0" fillId="0" borderId="0" xfId="0"/>
    <xf numFmtId="165" fontId="0" fillId="3" borderId="27" xfId="5" applyFont="1" applyFill="1" applyBorder="1"/>
    <xf numFmtId="0" fontId="3" fillId="3" borderId="0" xfId="0" applyFont="1" applyFill="1"/>
    <xf numFmtId="0" fontId="0" fillId="3" borderId="0" xfId="0" applyFill="1"/>
    <xf numFmtId="0" fontId="10" fillId="3" borderId="25" xfId="4" applyFont="1" applyFill="1" applyBorder="1" applyAlignment="1">
      <alignment horizontal="center" vertical="center" wrapText="1"/>
    </xf>
    <xf numFmtId="0" fontId="10" fillId="3" borderId="25" xfId="0" applyFont="1" applyFill="1" applyBorder="1" applyAlignment="1">
      <alignment horizontal="center" vertical="center" wrapText="1"/>
    </xf>
    <xf numFmtId="49" fontId="10" fillId="3" borderId="25" xfId="0" applyNumberFormat="1" applyFont="1" applyFill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 wrapText="1"/>
    </xf>
    <xf numFmtId="0" fontId="10" fillId="3" borderId="13" xfId="0" applyFont="1" applyFill="1" applyBorder="1" applyAlignment="1">
      <alignment horizontal="center" vertical="center" wrapText="1"/>
    </xf>
    <xf numFmtId="0" fontId="10" fillId="3" borderId="8" xfId="4" applyFont="1" applyFill="1" applyBorder="1" applyAlignment="1">
      <alignment horizontal="center" vertical="center" wrapText="1"/>
    </xf>
    <xf numFmtId="3" fontId="10" fillId="3" borderId="25" xfId="4" applyNumberFormat="1" applyFont="1" applyFill="1" applyBorder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14" fillId="3" borderId="26" xfId="0" applyFont="1" applyFill="1" applyBorder="1" applyAlignment="1">
      <alignment horizontal="left"/>
    </xf>
    <xf numFmtId="0" fontId="14" fillId="3" borderId="27" xfId="0" applyFont="1" applyFill="1" applyBorder="1" applyAlignment="1">
      <alignment horizontal="left"/>
    </xf>
    <xf numFmtId="0" fontId="14" fillId="3" borderId="27" xfId="0" applyFont="1" applyFill="1" applyBorder="1" applyAlignment="1">
      <alignment horizontal="left" vertical="center" wrapText="1"/>
    </xf>
    <xf numFmtId="0" fontId="14" fillId="3" borderId="27" xfId="0" applyFont="1" applyFill="1" applyBorder="1" applyAlignment="1">
      <alignment horizontal="center"/>
    </xf>
    <xf numFmtId="0" fontId="0" fillId="3" borderId="27" xfId="0" applyFill="1" applyBorder="1"/>
    <xf numFmtId="165" fontId="0" fillId="3" borderId="1" xfId="5" applyFont="1" applyFill="1" applyBorder="1"/>
    <xf numFmtId="1" fontId="0" fillId="3" borderId="27" xfId="0" applyNumberFormat="1" applyFill="1" applyBorder="1"/>
    <xf numFmtId="0" fontId="0" fillId="3" borderId="28" xfId="0" applyFill="1" applyBorder="1"/>
    <xf numFmtId="0" fontId="14" fillId="3" borderId="18" xfId="0" applyFont="1" applyFill="1" applyBorder="1" applyAlignment="1">
      <alignment horizontal="left"/>
    </xf>
    <xf numFmtId="0" fontId="14" fillId="3" borderId="1" xfId="0" applyFont="1" applyFill="1" applyBorder="1" applyAlignment="1">
      <alignment horizontal="left" vertical="center" wrapText="1"/>
    </xf>
    <xf numFmtId="0" fontId="14" fillId="3" borderId="1" xfId="0" applyFont="1" applyFill="1" applyBorder="1" applyAlignment="1">
      <alignment horizontal="left"/>
    </xf>
    <xf numFmtId="0" fontId="14" fillId="3" borderId="1" xfId="0" applyFont="1" applyFill="1" applyBorder="1" applyAlignment="1">
      <alignment horizontal="center"/>
    </xf>
    <xf numFmtId="0" fontId="0" fillId="3" borderId="1" xfId="0" applyFill="1" applyBorder="1"/>
    <xf numFmtId="1" fontId="0" fillId="3" borderId="1" xfId="0" applyNumberFormat="1" applyFill="1" applyBorder="1"/>
    <xf numFmtId="0" fontId="0" fillId="3" borderId="9" xfId="0" applyFill="1" applyBorder="1"/>
    <xf numFmtId="0" fontId="15" fillId="3" borderId="1" xfId="0" applyFont="1" applyFill="1" applyBorder="1" applyAlignment="1">
      <alignment horizontal="left" vertical="center" wrapText="1"/>
    </xf>
    <xf numFmtId="0" fontId="0" fillId="3" borderId="1" xfId="0" applyFill="1" applyBorder="1" applyAlignment="1">
      <alignment horizontal="center"/>
    </xf>
    <xf numFmtId="0" fontId="1" fillId="3" borderId="14" xfId="0" applyFont="1" applyFill="1" applyBorder="1" applyAlignment="1">
      <alignment vertical="center" wrapText="1"/>
    </xf>
    <xf numFmtId="0" fontId="0" fillId="3" borderId="0" xfId="0" applyFill="1" applyAlignment="1">
      <alignment vertical="center" wrapText="1"/>
    </xf>
    <xf numFmtId="0" fontId="1" fillId="3" borderId="0" xfId="0" applyFont="1" applyFill="1" applyAlignment="1">
      <alignment horizontal="center" vertical="center" wrapText="1"/>
    </xf>
    <xf numFmtId="0" fontId="0" fillId="3" borderId="0" xfId="0" applyFill="1" applyAlignment="1">
      <alignment horizontal="left" vertical="center" wrapText="1"/>
    </xf>
    <xf numFmtId="0" fontId="7" fillId="3" borderId="0" xfId="0" applyFont="1" applyFill="1" applyAlignment="1">
      <alignment vertical="center"/>
    </xf>
    <xf numFmtId="0" fontId="7" fillId="3" borderId="4" xfId="0" applyFont="1" applyFill="1" applyBorder="1" applyAlignment="1">
      <alignment vertical="center"/>
    </xf>
    <xf numFmtId="43" fontId="0" fillId="3" borderId="0" xfId="0" applyNumberFormat="1" applyFill="1" applyAlignment="1">
      <alignment vertical="center" wrapText="1"/>
    </xf>
    <xf numFmtId="165" fontId="7" fillId="3" borderId="0" xfId="5" applyFont="1" applyFill="1" applyAlignment="1">
      <alignment vertical="center"/>
    </xf>
    <xf numFmtId="0" fontId="8" fillId="3" borderId="0" xfId="0" applyFont="1" applyFill="1" applyAlignment="1">
      <alignment vertical="center"/>
    </xf>
    <xf numFmtId="3" fontId="0" fillId="3" borderId="0" xfId="0" applyNumberFormat="1" applyFill="1" applyAlignment="1">
      <alignment vertical="center" wrapText="1"/>
    </xf>
    <xf numFmtId="0" fontId="1" fillId="3" borderId="7" xfId="0" applyFont="1" applyFill="1" applyBorder="1" applyAlignment="1">
      <alignment vertical="center" wrapText="1"/>
    </xf>
    <xf numFmtId="0" fontId="0" fillId="3" borderId="6" xfId="0" applyFill="1" applyBorder="1" applyAlignment="1">
      <alignment vertical="center" wrapText="1"/>
    </xf>
    <xf numFmtId="0" fontId="0" fillId="3" borderId="6" xfId="0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165" fontId="0" fillId="3" borderId="6" xfId="5" applyFont="1" applyFill="1" applyBorder="1" applyAlignment="1">
      <alignment horizontal="center" vertical="center" wrapText="1"/>
    </xf>
    <xf numFmtId="0" fontId="0" fillId="3" borderId="6" xfId="0" applyFill="1" applyBorder="1" applyAlignment="1">
      <alignment horizontal="left" vertical="center" wrapText="1"/>
    </xf>
    <xf numFmtId="3" fontId="0" fillId="3" borderId="6" xfId="0" applyNumberFormat="1" applyFill="1" applyBorder="1" applyAlignment="1">
      <alignment vertical="center" wrapText="1"/>
    </xf>
    <xf numFmtId="0" fontId="7" fillId="3" borderId="6" xfId="0" applyFont="1" applyFill="1" applyBorder="1"/>
    <xf numFmtId="0" fontId="9" fillId="3" borderId="6" xfId="0" applyFont="1" applyFill="1" applyBorder="1" applyAlignment="1">
      <alignment vertical="center" wrapText="1"/>
    </xf>
    <xf numFmtId="0" fontId="7" fillId="3" borderId="6" xfId="0" applyFont="1" applyFill="1" applyBorder="1" applyAlignment="1">
      <alignment horizontal="left" vertical="center" wrapText="1"/>
    </xf>
    <xf numFmtId="0" fontId="9" fillId="3" borderId="6" xfId="0" applyFont="1" applyFill="1" applyBorder="1" applyAlignment="1">
      <alignment horizontal="left" vertical="center" wrapText="1"/>
    </xf>
    <xf numFmtId="3" fontId="9" fillId="3" borderId="6" xfId="0" applyNumberFormat="1" applyFont="1" applyFill="1" applyBorder="1" applyAlignment="1">
      <alignment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7" fillId="3" borderId="5" xfId="0" applyFont="1" applyFill="1" applyBorder="1"/>
    <xf numFmtId="0" fontId="0" fillId="3" borderId="0" xfId="0" applyFill="1" applyAlignment="1">
      <alignment horizontal="center"/>
    </xf>
    <xf numFmtId="3" fontId="0" fillId="3" borderId="0" xfId="0" applyNumberFormat="1" applyFill="1"/>
    <xf numFmtId="0" fontId="0" fillId="0" borderId="1" xfId="0" applyBorder="1"/>
    <xf numFmtId="2" fontId="0" fillId="3" borderId="27" xfId="0" applyNumberFormat="1" applyFill="1" applyBorder="1"/>
    <xf numFmtId="2" fontId="0" fillId="3" borderId="0" xfId="0" applyNumberFormat="1" applyFill="1" applyAlignment="1">
      <alignment vertical="center" wrapText="1"/>
    </xf>
    <xf numFmtId="42" fontId="0" fillId="3" borderId="1" xfId="0" applyNumberFormat="1" applyFont="1" applyFill="1" applyBorder="1" applyAlignment="1">
      <alignment horizontal="right" vertical="center" wrapText="1"/>
    </xf>
    <xf numFmtId="0" fontId="17" fillId="3" borderId="1" xfId="0" applyFont="1" applyFill="1" applyBorder="1" applyAlignment="1">
      <alignment horizontal="left" wrapText="1"/>
    </xf>
    <xf numFmtId="0" fontId="5" fillId="3" borderId="22" xfId="0" applyFont="1" applyFill="1" applyBorder="1" applyAlignment="1">
      <alignment horizontal="center" vertical="center" wrapText="1"/>
    </xf>
    <xf numFmtId="0" fontId="5" fillId="3" borderId="23" xfId="0" applyFont="1" applyFill="1" applyBorder="1" applyAlignment="1">
      <alignment horizontal="center" vertical="center" wrapText="1"/>
    </xf>
    <xf numFmtId="3" fontId="5" fillId="3" borderId="23" xfId="0" applyNumberFormat="1" applyFont="1" applyFill="1" applyBorder="1" applyAlignment="1">
      <alignment horizontal="center" vertical="center" wrapText="1"/>
    </xf>
    <xf numFmtId="0" fontId="5" fillId="3" borderId="24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3" fontId="5" fillId="3" borderId="0" xfId="0" applyNumberFormat="1" applyFont="1" applyFill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13" fillId="3" borderId="21" xfId="0" applyFont="1" applyFill="1" applyBorder="1" applyAlignment="1">
      <alignment vertical="center" wrapText="1"/>
    </xf>
    <xf numFmtId="0" fontId="13" fillId="3" borderId="17" xfId="0" applyFont="1" applyFill="1" applyBorder="1" applyAlignment="1">
      <alignment vertical="center" wrapText="1"/>
    </xf>
    <xf numFmtId="0" fontId="12" fillId="3" borderId="14" xfId="0" applyFont="1" applyFill="1" applyBorder="1" applyAlignment="1">
      <alignment horizontal="center"/>
    </xf>
    <xf numFmtId="0" fontId="12" fillId="3" borderId="0" xfId="0" applyFont="1" applyFill="1" applyAlignment="1">
      <alignment horizontal="center"/>
    </xf>
    <xf numFmtId="3" fontId="12" fillId="3" borderId="0" xfId="0" applyNumberFormat="1" applyFont="1" applyFill="1" applyAlignment="1">
      <alignment horizontal="center"/>
    </xf>
    <xf numFmtId="0" fontId="12" fillId="3" borderId="10" xfId="0" applyFont="1" applyFill="1" applyBorder="1" applyAlignment="1">
      <alignment horizontal="center"/>
    </xf>
    <xf numFmtId="0" fontId="12" fillId="3" borderId="15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3" fontId="4" fillId="3" borderId="0" xfId="0" applyNumberFormat="1" applyFont="1" applyFill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12" fillId="3" borderId="13" xfId="0" applyFont="1" applyFill="1" applyBorder="1" applyAlignment="1">
      <alignment horizontal="center"/>
    </xf>
    <xf numFmtId="0" fontId="12" fillId="3" borderId="4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13" fillId="3" borderId="20" xfId="0" applyFont="1" applyFill="1" applyBorder="1" applyAlignment="1">
      <alignment vertical="center" wrapText="1"/>
    </xf>
    <xf numFmtId="0" fontId="13" fillId="3" borderId="11" xfId="0" applyFont="1" applyFill="1" applyBorder="1" applyAlignment="1">
      <alignment vertical="center" wrapText="1"/>
    </xf>
    <xf numFmtId="0" fontId="13" fillId="3" borderId="19" xfId="0" applyFont="1" applyFill="1" applyBorder="1" applyAlignment="1">
      <alignment vertical="center" wrapText="1"/>
    </xf>
    <xf numFmtId="0" fontId="13" fillId="3" borderId="16" xfId="0" applyFont="1" applyFill="1" applyBorder="1" applyAlignment="1">
      <alignment vertical="center" wrapText="1"/>
    </xf>
    <xf numFmtId="0" fontId="14" fillId="3" borderId="1" xfId="0" applyFont="1" applyFill="1" applyBorder="1"/>
    <xf numFmtId="42" fontId="15" fillId="3" borderId="29" xfId="0" applyNumberFormat="1" applyFont="1" applyFill="1" applyBorder="1" applyAlignment="1">
      <alignment horizontal="right" vertical="center" wrapText="1"/>
    </xf>
    <xf numFmtId="0" fontId="0" fillId="3" borderId="1" xfId="0" applyFill="1" applyBorder="1" applyAlignment="1">
      <alignment vertical="center" wrapText="1"/>
    </xf>
    <xf numFmtId="0" fontId="0" fillId="3" borderId="1" xfId="0" applyFill="1" applyBorder="1" applyAlignment="1">
      <alignment horizontal="left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right" vertical="center" wrapText="1"/>
    </xf>
    <xf numFmtId="0" fontId="1" fillId="3" borderId="1" xfId="0" applyFont="1" applyFill="1" applyBorder="1" applyAlignment="1">
      <alignment horizontal="center" vertical="center" wrapText="1"/>
    </xf>
    <xf numFmtId="165" fontId="0" fillId="3" borderId="1" xfId="0" applyNumberFormat="1" applyFill="1" applyBorder="1" applyAlignment="1">
      <alignment vertical="center" wrapText="1"/>
    </xf>
    <xf numFmtId="0" fontId="7" fillId="3" borderId="1" xfId="0" applyFont="1" applyFill="1" applyBorder="1" applyAlignment="1">
      <alignment vertical="center"/>
    </xf>
  </cellXfs>
  <cellStyles count="7">
    <cellStyle name="KPT04" xfId="1"/>
    <cellStyle name="Millares" xfId="5" builtinId="3"/>
    <cellStyle name="Millares [0] 2" xfId="3"/>
    <cellStyle name="Millares 7" xfId="2"/>
    <cellStyle name="Normal" xfId="0" builtinId="0"/>
    <cellStyle name="Normal 2" xfId="4"/>
    <cellStyle name="Normal 4" xfId="6"/>
  </cellStyles>
  <dxfs count="0"/>
  <tableStyles count="0" defaultTableStyle="TableStyleMedium2" defaultPivotStyle="PivotStyleLight16"/>
  <colors>
    <mruColors>
      <color rgb="FFCCFF99"/>
      <color rgb="FFFF3300"/>
      <color rgb="FFFF9999"/>
      <color rgb="FF9999FF"/>
      <color rgb="FFFF6600"/>
      <color rgb="FFA6220C"/>
      <color rgb="FF336600"/>
      <color rgb="FFCCFFCC"/>
      <color rgb="FFCCECFF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133350</xdr:rowOff>
    </xdr:from>
    <xdr:to>
      <xdr:col>0</xdr:col>
      <xdr:colOff>668313</xdr:colOff>
      <xdr:row>4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FE316FC-2B24-4518-9508-4251FF240D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133350"/>
          <a:ext cx="611163" cy="914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Q25"/>
  <sheetViews>
    <sheetView tabSelected="1" zoomScale="80" zoomScaleNormal="80" zoomScaleSheetLayoutView="80" workbookViewId="0">
      <pane xSplit="5" ySplit="6" topLeftCell="F7" activePane="bottomRight" state="frozen"/>
      <selection pane="topRight" activeCell="F1" sqref="F1"/>
      <selection pane="bottomLeft" activeCell="A7" sqref="A7"/>
      <selection pane="bottomRight" activeCell="D8" sqref="D8"/>
    </sheetView>
  </sheetViews>
  <sheetFormatPr baseColWidth="10" defaultColWidth="11.42578125" defaultRowHeight="15" x14ac:dyDescent="0.25"/>
  <cols>
    <col min="1" max="1" width="11.85546875" style="3" customWidth="1"/>
    <col min="2" max="2" width="21.7109375" style="3" customWidth="1"/>
    <col min="3" max="3" width="27.42578125" style="3" customWidth="1"/>
    <col min="4" max="4" width="31.28515625" style="3" customWidth="1"/>
    <col min="5" max="5" width="38.140625" style="30" bestFit="1" customWidth="1"/>
    <col min="6" max="6" width="17.28515625" style="53" customWidth="1"/>
    <col min="7" max="7" width="35.7109375" style="3" bestFit="1" customWidth="1"/>
    <col min="8" max="8" width="20.7109375" style="3" customWidth="1"/>
    <col min="9" max="9" width="20.28515625" style="3" customWidth="1"/>
    <col min="10" max="10" width="17.5703125" style="3" customWidth="1"/>
    <col min="11" max="11" width="20.5703125" style="3" customWidth="1"/>
    <col min="12" max="12" width="24.85546875" style="3" customWidth="1"/>
    <col min="13" max="13" width="28.140625" style="3" customWidth="1"/>
    <col min="14" max="14" width="19.42578125" style="3" customWidth="1"/>
    <col min="15" max="15" width="16.85546875" style="3" bestFit="1" customWidth="1"/>
    <col min="16" max="16" width="15.85546875" style="3" bestFit="1" customWidth="1"/>
    <col min="17" max="17" width="25.85546875" style="3" customWidth="1"/>
    <col min="18" max="18" width="24.85546875" style="3" bestFit="1" customWidth="1"/>
    <col min="19" max="19" width="28.42578125" style="3" bestFit="1" customWidth="1"/>
    <col min="20" max="20" width="40" style="3" bestFit="1" customWidth="1"/>
    <col min="21" max="21" width="12" style="3" bestFit="1" customWidth="1"/>
    <col min="22" max="22" width="21.5703125" style="3" customWidth="1"/>
    <col min="23" max="23" width="20.28515625" style="3" customWidth="1"/>
    <col min="24" max="24" width="18.42578125" style="3" customWidth="1"/>
    <col min="25" max="25" width="21.5703125" style="54" customWidth="1"/>
    <col min="26" max="26" width="24.5703125" style="3" customWidth="1"/>
    <col min="27" max="27" width="30.42578125" style="3" customWidth="1"/>
    <col min="28" max="28" width="20.85546875" style="3" customWidth="1"/>
    <col min="29" max="29" width="16.85546875" style="3" bestFit="1" customWidth="1"/>
    <col min="30" max="30" width="15.85546875" style="3" bestFit="1" customWidth="1"/>
    <col min="31" max="31" width="22.85546875" style="3" bestFit="1" customWidth="1"/>
    <col min="32" max="32" width="24.85546875" style="3" bestFit="1" customWidth="1"/>
    <col min="33" max="33" width="28.42578125" style="3" bestFit="1" customWidth="1"/>
    <col min="34" max="34" width="40" style="3" bestFit="1" customWidth="1"/>
    <col min="35" max="35" width="30" style="3" customWidth="1"/>
    <col min="36" max="36" width="55.85546875" style="3" bestFit="1" customWidth="1"/>
    <col min="37" max="37" width="48.85546875" style="3" bestFit="1" customWidth="1"/>
    <col min="38" max="38" width="18.85546875" style="3" customWidth="1"/>
    <col min="39" max="39" width="27" style="3" customWidth="1"/>
    <col min="40" max="40" width="25.28515625" style="3" customWidth="1"/>
    <col min="41" max="41" width="31.28515625" style="3" customWidth="1"/>
    <col min="42" max="42" width="23" style="3" customWidth="1"/>
    <col min="43" max="43" width="16.85546875" style="3" bestFit="1" customWidth="1"/>
    <col min="44" max="44" width="15.85546875" style="3" bestFit="1" customWidth="1"/>
    <col min="45" max="45" width="22.85546875" style="3" bestFit="1" customWidth="1"/>
    <col min="46" max="46" width="24.85546875" style="3" bestFit="1" customWidth="1"/>
    <col min="47" max="47" width="28.42578125" style="3" bestFit="1" customWidth="1"/>
    <col min="48" max="48" width="40" style="3" bestFit="1" customWidth="1"/>
    <col min="49" max="49" width="23.42578125" style="3" customWidth="1"/>
    <col min="50" max="50" width="55.85546875" style="3" bestFit="1" customWidth="1"/>
    <col min="51" max="51" width="48.85546875" style="3" bestFit="1" customWidth="1"/>
    <col min="52" max="52" width="27.28515625" style="3" customWidth="1"/>
    <col min="53" max="53" width="35.42578125" style="3" customWidth="1"/>
    <col min="54" max="54" width="20.5703125" style="3" bestFit="1" customWidth="1"/>
    <col min="55" max="55" width="25.7109375" style="3" customWidth="1"/>
    <col min="56" max="56" width="27.28515625" style="3" customWidth="1"/>
    <col min="57" max="57" width="16.85546875" style="3" bestFit="1" customWidth="1"/>
    <col min="58" max="58" width="15.85546875" style="3" bestFit="1" customWidth="1"/>
    <col min="59" max="59" width="22.85546875" style="3" bestFit="1" customWidth="1"/>
    <col min="60" max="60" width="24.85546875" style="3" bestFit="1" customWidth="1"/>
    <col min="61" max="61" width="28.42578125" style="3" bestFit="1" customWidth="1"/>
    <col min="62" max="62" width="40" style="3" bestFit="1" customWidth="1"/>
    <col min="63" max="63" width="22.85546875" style="3" customWidth="1"/>
    <col min="64" max="64" width="55.85546875" style="3" bestFit="1" customWidth="1"/>
    <col min="65" max="65" width="44.5703125" style="3" customWidth="1"/>
    <col min="66" max="66" width="16.42578125" style="3" customWidth="1"/>
    <col min="67" max="67" width="30.42578125" style="3" customWidth="1"/>
    <col min="68" max="68" width="29.85546875" style="3" customWidth="1"/>
    <col min="69" max="69" width="70.85546875" style="3" bestFit="1" customWidth="1"/>
    <col min="70" max="16384" width="11.42578125" style="3"/>
  </cols>
  <sheetData>
    <row r="1" spans="1:69" s="2" customFormat="1" ht="20.25" x14ac:dyDescent="0.2">
      <c r="A1" s="81"/>
      <c r="B1" s="60" t="s">
        <v>3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2"/>
      <c r="Z1" s="61"/>
      <c r="AA1" s="61"/>
      <c r="AB1" s="61"/>
      <c r="AC1" s="61"/>
      <c r="AD1" s="61"/>
      <c r="AE1" s="61"/>
      <c r="AF1" s="61"/>
      <c r="AG1" s="61"/>
      <c r="AH1" s="61"/>
      <c r="AI1" s="61"/>
      <c r="AJ1" s="61"/>
      <c r="AK1" s="61"/>
      <c r="AL1" s="61"/>
      <c r="AM1" s="61"/>
      <c r="AN1" s="61"/>
      <c r="AO1" s="61"/>
      <c r="AP1" s="61"/>
      <c r="AQ1" s="61"/>
      <c r="AR1" s="61"/>
      <c r="AS1" s="61"/>
      <c r="AT1" s="61"/>
      <c r="AU1" s="61"/>
      <c r="AV1" s="61"/>
      <c r="AW1" s="61"/>
      <c r="AX1" s="61"/>
      <c r="AY1" s="61"/>
      <c r="AZ1" s="61"/>
      <c r="BA1" s="61"/>
      <c r="BB1" s="61"/>
      <c r="BC1" s="61"/>
      <c r="BD1" s="61"/>
      <c r="BE1" s="61"/>
      <c r="BF1" s="61"/>
      <c r="BG1" s="61"/>
      <c r="BH1" s="61"/>
      <c r="BI1" s="61"/>
      <c r="BJ1" s="61"/>
      <c r="BK1" s="61"/>
      <c r="BL1" s="61"/>
      <c r="BM1" s="61"/>
      <c r="BN1" s="61"/>
      <c r="BO1" s="63"/>
      <c r="BP1" s="84" t="s">
        <v>1</v>
      </c>
      <c r="BQ1" s="85"/>
    </row>
    <row r="2" spans="1:69" s="2" customFormat="1" ht="20.25" x14ac:dyDescent="0.2">
      <c r="A2" s="82"/>
      <c r="B2" s="64" t="s">
        <v>75</v>
      </c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6"/>
      <c r="Z2" s="65"/>
      <c r="AA2" s="65"/>
      <c r="AB2" s="65"/>
      <c r="AC2" s="65"/>
      <c r="AD2" s="65"/>
      <c r="AE2" s="65"/>
      <c r="AF2" s="65"/>
      <c r="AG2" s="65"/>
      <c r="AH2" s="65"/>
      <c r="AI2" s="65"/>
      <c r="AJ2" s="65"/>
      <c r="AK2" s="65"/>
      <c r="AL2" s="65"/>
      <c r="AM2" s="65"/>
      <c r="AN2" s="65"/>
      <c r="AO2" s="65"/>
      <c r="AP2" s="65"/>
      <c r="AQ2" s="65"/>
      <c r="AR2" s="65"/>
      <c r="AS2" s="65"/>
      <c r="AT2" s="65"/>
      <c r="AU2" s="65"/>
      <c r="AV2" s="65"/>
      <c r="AW2" s="65"/>
      <c r="AX2" s="65"/>
      <c r="AY2" s="65"/>
      <c r="AZ2" s="65"/>
      <c r="BA2" s="65"/>
      <c r="BB2" s="65"/>
      <c r="BC2" s="65"/>
      <c r="BD2" s="65"/>
      <c r="BE2" s="65"/>
      <c r="BF2" s="65"/>
      <c r="BG2" s="65"/>
      <c r="BH2" s="65"/>
      <c r="BI2" s="65"/>
      <c r="BJ2" s="65"/>
      <c r="BK2" s="65"/>
      <c r="BL2" s="65"/>
      <c r="BM2" s="65"/>
      <c r="BN2" s="65"/>
      <c r="BO2" s="67"/>
      <c r="BP2" s="86" t="s">
        <v>82</v>
      </c>
      <c r="BQ2" s="87"/>
    </row>
    <row r="3" spans="1:69" s="2" customFormat="1" ht="20.25" x14ac:dyDescent="0.2">
      <c r="A3" s="82"/>
      <c r="B3" s="75" t="s">
        <v>0</v>
      </c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  <c r="V3" s="76"/>
      <c r="W3" s="76"/>
      <c r="X3" s="76"/>
      <c r="Y3" s="77"/>
      <c r="Z3" s="76"/>
      <c r="AA3" s="76"/>
      <c r="AB3" s="76"/>
      <c r="AC3" s="76"/>
      <c r="AD3" s="76"/>
      <c r="AE3" s="76"/>
      <c r="AF3" s="76"/>
      <c r="AG3" s="76"/>
      <c r="AH3" s="76"/>
      <c r="AI3" s="76"/>
      <c r="AJ3" s="76"/>
      <c r="AK3" s="76"/>
      <c r="AL3" s="76"/>
      <c r="AM3" s="76"/>
      <c r="AN3" s="76"/>
      <c r="AO3" s="76"/>
      <c r="AP3" s="76"/>
      <c r="AQ3" s="76"/>
      <c r="AR3" s="76"/>
      <c r="AS3" s="76"/>
      <c r="AT3" s="76"/>
      <c r="AU3" s="76"/>
      <c r="AV3" s="76"/>
      <c r="AW3" s="76"/>
      <c r="AX3" s="76"/>
      <c r="AY3" s="76"/>
      <c r="AZ3" s="76"/>
      <c r="BA3" s="76"/>
      <c r="BB3" s="76"/>
      <c r="BC3" s="76"/>
      <c r="BD3" s="76"/>
      <c r="BE3" s="76"/>
      <c r="BF3" s="76"/>
      <c r="BG3" s="76"/>
      <c r="BH3" s="76"/>
      <c r="BI3" s="76"/>
      <c r="BJ3" s="76"/>
      <c r="BK3" s="76"/>
      <c r="BL3" s="76"/>
      <c r="BM3" s="76"/>
      <c r="BN3" s="76"/>
      <c r="BO3" s="78"/>
      <c r="BP3" s="86" t="s">
        <v>83</v>
      </c>
      <c r="BQ3" s="87"/>
    </row>
    <row r="4" spans="1:69" s="2" customFormat="1" ht="21" thickBot="1" x14ac:dyDescent="0.25">
      <c r="A4" s="83"/>
      <c r="B4" s="75" t="s">
        <v>76</v>
      </c>
      <c r="C4" s="76"/>
      <c r="D4" s="76"/>
      <c r="E4" s="76"/>
      <c r="F4" s="76"/>
      <c r="G4" s="76"/>
      <c r="H4" s="76"/>
      <c r="I4" s="76"/>
      <c r="J4" s="76"/>
      <c r="K4" s="76"/>
      <c r="L4" s="76"/>
      <c r="M4" s="76"/>
      <c r="N4" s="76"/>
      <c r="O4" s="76"/>
      <c r="P4" s="76"/>
      <c r="Q4" s="76"/>
      <c r="R4" s="76"/>
      <c r="S4" s="76"/>
      <c r="T4" s="76"/>
      <c r="U4" s="76"/>
      <c r="V4" s="76"/>
      <c r="W4" s="76"/>
      <c r="X4" s="76"/>
      <c r="Y4" s="77"/>
      <c r="Z4" s="76"/>
      <c r="AA4" s="76"/>
      <c r="AB4" s="76"/>
      <c r="AC4" s="76"/>
      <c r="AD4" s="76"/>
      <c r="AE4" s="76"/>
      <c r="AF4" s="76"/>
      <c r="AG4" s="76"/>
      <c r="AH4" s="76"/>
      <c r="AI4" s="76"/>
      <c r="AJ4" s="76"/>
      <c r="AK4" s="76"/>
      <c r="AL4" s="76"/>
      <c r="AM4" s="76"/>
      <c r="AN4" s="76"/>
      <c r="AO4" s="76"/>
      <c r="AP4" s="76"/>
      <c r="AQ4" s="76"/>
      <c r="AR4" s="76"/>
      <c r="AS4" s="76"/>
      <c r="AT4" s="76"/>
      <c r="AU4" s="76"/>
      <c r="AV4" s="76"/>
      <c r="AW4" s="76"/>
      <c r="AX4" s="76"/>
      <c r="AY4" s="76"/>
      <c r="AZ4" s="76"/>
      <c r="BA4" s="76"/>
      <c r="BB4" s="76"/>
      <c r="BC4" s="76"/>
      <c r="BD4" s="76"/>
      <c r="BE4" s="76"/>
      <c r="BF4" s="76"/>
      <c r="BG4" s="76"/>
      <c r="BH4" s="76"/>
      <c r="BI4" s="76"/>
      <c r="BJ4" s="76"/>
      <c r="BK4" s="76"/>
      <c r="BL4" s="76"/>
      <c r="BM4" s="76"/>
      <c r="BN4" s="76"/>
      <c r="BO4" s="78"/>
      <c r="BP4" s="68" t="s">
        <v>2</v>
      </c>
      <c r="BQ4" s="69"/>
    </row>
    <row r="5" spans="1:69" ht="15.75" thickBot="1" x14ac:dyDescent="0.3">
      <c r="A5" s="79" t="s">
        <v>69</v>
      </c>
      <c r="B5" s="71"/>
      <c r="C5" s="71"/>
      <c r="D5" s="71"/>
      <c r="E5" s="71"/>
      <c r="F5" s="80"/>
      <c r="G5" s="70" t="s">
        <v>3</v>
      </c>
      <c r="H5" s="71"/>
      <c r="I5" s="71"/>
      <c r="J5" s="71"/>
      <c r="K5" s="71"/>
      <c r="L5" s="71"/>
      <c r="M5" s="71"/>
      <c r="N5" s="71"/>
      <c r="O5" s="71"/>
      <c r="P5" s="71"/>
      <c r="Q5" s="71"/>
      <c r="R5" s="71"/>
      <c r="S5" s="71"/>
      <c r="T5" s="71"/>
      <c r="U5" s="71"/>
      <c r="V5" s="71"/>
      <c r="W5" s="71"/>
      <c r="X5" s="71"/>
      <c r="Y5" s="72"/>
      <c r="Z5" s="71"/>
      <c r="AA5" s="71"/>
      <c r="AB5" s="71"/>
      <c r="AC5" s="71"/>
      <c r="AD5" s="71"/>
      <c r="AE5" s="71"/>
      <c r="AF5" s="71"/>
      <c r="AG5" s="71"/>
      <c r="AH5" s="71"/>
      <c r="AI5" s="71"/>
      <c r="AJ5" s="71"/>
      <c r="AK5" s="71"/>
      <c r="AL5" s="71"/>
      <c r="AM5" s="71"/>
      <c r="AN5" s="71"/>
      <c r="AO5" s="71"/>
      <c r="AP5" s="71"/>
      <c r="AQ5" s="71"/>
      <c r="AR5" s="71"/>
      <c r="AS5" s="71"/>
      <c r="AT5" s="71"/>
      <c r="AU5" s="71"/>
      <c r="AV5" s="71"/>
      <c r="AW5" s="71"/>
      <c r="AX5" s="71"/>
      <c r="AY5" s="71"/>
      <c r="AZ5" s="71"/>
      <c r="BA5" s="71"/>
      <c r="BB5" s="71"/>
      <c r="BC5" s="71"/>
      <c r="BD5" s="71"/>
      <c r="BE5" s="71"/>
      <c r="BF5" s="71"/>
      <c r="BG5" s="71"/>
      <c r="BH5" s="71"/>
      <c r="BI5" s="71"/>
      <c r="BJ5" s="71"/>
      <c r="BK5" s="71"/>
      <c r="BL5" s="71"/>
      <c r="BM5" s="71"/>
      <c r="BN5" s="71"/>
      <c r="BO5" s="71"/>
      <c r="BP5" s="73"/>
      <c r="BQ5" s="74"/>
    </row>
    <row r="6" spans="1:69" s="11" customFormat="1" ht="63" customHeight="1" thickBot="1" x14ac:dyDescent="0.3">
      <c r="A6" s="4" t="s">
        <v>70</v>
      </c>
      <c r="B6" s="5" t="s">
        <v>5</v>
      </c>
      <c r="C6" s="6" t="s">
        <v>6</v>
      </c>
      <c r="D6" s="5" t="s">
        <v>7</v>
      </c>
      <c r="E6" s="5" t="s">
        <v>8</v>
      </c>
      <c r="F6" s="5" t="s">
        <v>9</v>
      </c>
      <c r="G6" s="4" t="s">
        <v>10</v>
      </c>
      <c r="H6" s="4" t="s">
        <v>11</v>
      </c>
      <c r="I6" s="4" t="s">
        <v>12</v>
      </c>
      <c r="J6" s="4" t="s">
        <v>13</v>
      </c>
      <c r="K6" s="4" t="s">
        <v>14</v>
      </c>
      <c r="L6" s="4" t="s">
        <v>15</v>
      </c>
      <c r="M6" s="7" t="s">
        <v>16</v>
      </c>
      <c r="N6" s="5" t="s">
        <v>17</v>
      </c>
      <c r="O6" s="5" t="s">
        <v>18</v>
      </c>
      <c r="P6" s="8" t="s">
        <v>19</v>
      </c>
      <c r="Q6" s="5" t="s">
        <v>20</v>
      </c>
      <c r="R6" s="5" t="s">
        <v>21</v>
      </c>
      <c r="S6" s="5" t="s">
        <v>22</v>
      </c>
      <c r="T6" s="5" t="s">
        <v>71</v>
      </c>
      <c r="U6" s="5" t="s">
        <v>23</v>
      </c>
      <c r="V6" s="9" t="s">
        <v>24</v>
      </c>
      <c r="W6" s="4" t="s">
        <v>25</v>
      </c>
      <c r="X6" s="4" t="s">
        <v>26</v>
      </c>
      <c r="Y6" s="10" t="s">
        <v>27</v>
      </c>
      <c r="Z6" s="4" t="s">
        <v>28</v>
      </c>
      <c r="AA6" s="5" t="s">
        <v>29</v>
      </c>
      <c r="AB6" s="5" t="s">
        <v>30</v>
      </c>
      <c r="AC6" s="7" t="s">
        <v>31</v>
      </c>
      <c r="AD6" s="5" t="s">
        <v>32</v>
      </c>
      <c r="AE6" s="5" t="s">
        <v>33</v>
      </c>
      <c r="AF6" s="5" t="s">
        <v>34</v>
      </c>
      <c r="AG6" s="5" t="s">
        <v>35</v>
      </c>
      <c r="AH6" s="5" t="s">
        <v>72</v>
      </c>
      <c r="AI6" s="7" t="s">
        <v>36</v>
      </c>
      <c r="AJ6" s="4" t="s">
        <v>37</v>
      </c>
      <c r="AK6" s="4" t="s">
        <v>38</v>
      </c>
      <c r="AL6" s="4" t="s">
        <v>39</v>
      </c>
      <c r="AM6" s="4" t="s">
        <v>40</v>
      </c>
      <c r="AN6" s="4" t="s">
        <v>41</v>
      </c>
      <c r="AO6" s="5" t="s">
        <v>42</v>
      </c>
      <c r="AP6" s="5" t="s">
        <v>43</v>
      </c>
      <c r="AQ6" s="5" t="s">
        <v>44</v>
      </c>
      <c r="AR6" s="7" t="s">
        <v>45</v>
      </c>
      <c r="AS6" s="5" t="s">
        <v>46</v>
      </c>
      <c r="AT6" s="5" t="s">
        <v>47</v>
      </c>
      <c r="AU6" s="5" t="s">
        <v>48</v>
      </c>
      <c r="AV6" s="5" t="s">
        <v>73</v>
      </c>
      <c r="AW6" s="5" t="s">
        <v>49</v>
      </c>
      <c r="AX6" s="9" t="s">
        <v>50</v>
      </c>
      <c r="AY6" s="4" t="s">
        <v>51</v>
      </c>
      <c r="AZ6" s="4" t="s">
        <v>52</v>
      </c>
      <c r="BA6" s="4" t="s">
        <v>53</v>
      </c>
      <c r="BB6" s="4" t="s">
        <v>54</v>
      </c>
      <c r="BC6" s="5" t="s">
        <v>55</v>
      </c>
      <c r="BD6" s="5" t="s">
        <v>56</v>
      </c>
      <c r="BE6" s="5" t="s">
        <v>57</v>
      </c>
      <c r="BF6" s="5" t="s">
        <v>58</v>
      </c>
      <c r="BG6" s="5" t="s">
        <v>59</v>
      </c>
      <c r="BH6" s="5" t="s">
        <v>60</v>
      </c>
      <c r="BI6" s="7" t="s">
        <v>61</v>
      </c>
      <c r="BJ6" s="5" t="s">
        <v>74</v>
      </c>
      <c r="BK6" s="5" t="s">
        <v>62</v>
      </c>
      <c r="BL6" s="4" t="s">
        <v>63</v>
      </c>
      <c r="BM6" s="4" t="s">
        <v>64</v>
      </c>
      <c r="BN6" s="4" t="s">
        <v>65</v>
      </c>
      <c r="BO6" s="4" t="s">
        <v>66</v>
      </c>
      <c r="BP6" s="4" t="s">
        <v>67</v>
      </c>
      <c r="BQ6" s="5" t="s">
        <v>68</v>
      </c>
    </row>
    <row r="7" spans="1:69" ht="30" x14ac:dyDescent="0.25">
      <c r="A7" s="12">
        <v>1</v>
      </c>
      <c r="B7" s="13" t="s">
        <v>84</v>
      </c>
      <c r="C7" s="13">
        <v>330204900</v>
      </c>
      <c r="D7" s="13"/>
      <c r="E7" s="14" t="s">
        <v>85</v>
      </c>
      <c r="F7" s="15">
        <v>3</v>
      </c>
      <c r="G7" s="13" t="s">
        <v>86</v>
      </c>
      <c r="H7" s="16">
        <v>3</v>
      </c>
      <c r="I7" s="16">
        <v>3</v>
      </c>
      <c r="J7" s="16">
        <v>3</v>
      </c>
      <c r="K7" s="16">
        <v>3</v>
      </c>
      <c r="L7" s="1">
        <v>0</v>
      </c>
      <c r="M7" s="16">
        <v>0</v>
      </c>
      <c r="N7" s="16">
        <v>0</v>
      </c>
      <c r="O7" s="16">
        <v>0</v>
      </c>
      <c r="P7" s="17">
        <v>0</v>
      </c>
      <c r="Q7" s="16">
        <v>0</v>
      </c>
      <c r="R7" s="16">
        <v>0</v>
      </c>
      <c r="S7" s="16">
        <v>0</v>
      </c>
      <c r="T7" s="16">
        <v>0</v>
      </c>
      <c r="U7" s="16">
        <v>0</v>
      </c>
      <c r="V7" s="16">
        <v>0</v>
      </c>
      <c r="W7" s="16">
        <v>0</v>
      </c>
      <c r="X7" s="1">
        <v>15000000</v>
      </c>
      <c r="Y7" s="17">
        <f t="shared" ref="Y7:Y16" si="0">+L7+M7+N7+O7+P7+Q7+R7+S7+T7+U7+V7+W7+X7</f>
        <v>15000000</v>
      </c>
      <c r="Z7" s="16">
        <f>112000000+20000000</f>
        <v>132000000</v>
      </c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>
        <f>19948637+73528750.28</f>
        <v>93477387.280000001</v>
      </c>
      <c r="AM7" s="56">
        <f>SUM(Z7:AL7)</f>
        <v>225477387.28</v>
      </c>
      <c r="AN7" s="16">
        <v>24384000</v>
      </c>
      <c r="AO7" s="16"/>
      <c r="AP7" s="16"/>
      <c r="AQ7" s="16"/>
      <c r="AR7" s="16">
        <v>100000000</v>
      </c>
      <c r="AS7" s="16"/>
      <c r="AT7" s="16"/>
      <c r="AU7" s="16"/>
      <c r="AV7" s="16"/>
      <c r="AW7" s="16"/>
      <c r="AX7" s="16"/>
      <c r="AY7" s="16"/>
      <c r="AZ7" s="16"/>
      <c r="BA7" s="24">
        <f>+AZ7+AY7+AX7+AW7+AV7+AU7+AT7+AS7+AR7+AQ7+AP7+AO7+AN7</f>
        <v>124384000</v>
      </c>
      <c r="BB7" s="16">
        <v>29350360</v>
      </c>
      <c r="BC7" s="24"/>
      <c r="BD7" s="24"/>
      <c r="BE7" s="24"/>
      <c r="BF7" s="16">
        <v>100000000</v>
      </c>
      <c r="BG7" s="24"/>
      <c r="BH7" s="24"/>
      <c r="BI7" s="24"/>
      <c r="BJ7" s="24"/>
      <c r="BK7" s="24"/>
      <c r="BL7" s="24"/>
      <c r="BM7" s="24"/>
      <c r="BN7" s="16"/>
      <c r="BO7" s="16">
        <f>+BN7+BM7+BL7+BK7+BJ7+BI7+BH7+BG7+BF7+BE7+BD7+BC7+BB7</f>
        <v>129350360</v>
      </c>
      <c r="BP7" s="18">
        <v>2024630010095</v>
      </c>
      <c r="BQ7" s="19" t="s">
        <v>98</v>
      </c>
    </row>
    <row r="8" spans="1:69" ht="55.5" customHeight="1" x14ac:dyDescent="0.25">
      <c r="A8" s="20">
        <v>2</v>
      </c>
      <c r="B8" s="21" t="s">
        <v>84</v>
      </c>
      <c r="C8" s="22">
        <v>330106800</v>
      </c>
      <c r="D8" s="59"/>
      <c r="E8" s="21" t="s">
        <v>87</v>
      </c>
      <c r="F8" s="23">
        <v>4</v>
      </c>
      <c r="G8" s="22" t="s">
        <v>86</v>
      </c>
      <c r="H8" s="24">
        <v>1</v>
      </c>
      <c r="I8" s="24">
        <v>5</v>
      </c>
      <c r="J8" s="24">
        <v>5</v>
      </c>
      <c r="K8" s="24">
        <v>5</v>
      </c>
      <c r="L8" s="17">
        <v>0</v>
      </c>
      <c r="M8" s="16">
        <v>0</v>
      </c>
      <c r="N8" s="16">
        <v>0</v>
      </c>
      <c r="O8" s="16">
        <v>0</v>
      </c>
      <c r="P8" s="17">
        <v>28500000</v>
      </c>
      <c r="Q8" s="24"/>
      <c r="R8" s="24"/>
      <c r="S8" s="16">
        <v>0</v>
      </c>
      <c r="T8" s="16">
        <v>0</v>
      </c>
      <c r="U8" s="16">
        <v>0</v>
      </c>
      <c r="V8" s="24"/>
      <c r="W8" s="24"/>
      <c r="X8" s="17">
        <v>0</v>
      </c>
      <c r="Y8" s="17">
        <f t="shared" si="0"/>
        <v>28500000</v>
      </c>
      <c r="Z8" s="24">
        <v>43000000</v>
      </c>
      <c r="AA8" s="24"/>
      <c r="AB8" s="24"/>
      <c r="AC8" s="24"/>
      <c r="AD8" s="24">
        <f>80400044+122378177</f>
        <v>202778221</v>
      </c>
      <c r="AE8" s="24"/>
      <c r="AF8" s="24"/>
      <c r="AG8" s="24"/>
      <c r="AH8" s="24"/>
      <c r="AI8" s="24"/>
      <c r="AJ8" s="24"/>
      <c r="AK8" s="24"/>
      <c r="AL8" s="24"/>
      <c r="AM8" s="56">
        <f t="shared" ref="AM8:AM17" si="1">SUM(Z8:AL8)</f>
        <v>245778221</v>
      </c>
      <c r="AN8" s="24">
        <v>467564873</v>
      </c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>
        <v>30000000</v>
      </c>
      <c r="BA8" s="24">
        <f t="shared" ref="BA8:BA17" si="2">+AZ8+AY8+AX8+AW8+AV8+AU8+AT8+AS8+AR8+AQ8+AP8+AO8+AN8</f>
        <v>497564873</v>
      </c>
      <c r="BB8" s="24">
        <v>520466046</v>
      </c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>
        <v>40000000</v>
      </c>
      <c r="BO8" s="16">
        <f t="shared" ref="BO8:BO17" si="3">+BN8+BM8+BL8+BK8+BJ8+BI8+BH8+BG8+BF8+BE8+BD8+BC8+BB8</f>
        <v>560466046</v>
      </c>
      <c r="BP8" s="25">
        <v>2024630010095</v>
      </c>
      <c r="BQ8" s="26" t="s">
        <v>98</v>
      </c>
    </row>
    <row r="9" spans="1:69" x14ac:dyDescent="0.25">
      <c r="A9" s="20">
        <v>3</v>
      </c>
      <c r="B9" s="21" t="s">
        <v>84</v>
      </c>
      <c r="C9" s="22">
        <v>330105400</v>
      </c>
      <c r="D9" s="22"/>
      <c r="E9" s="21" t="s">
        <v>88</v>
      </c>
      <c r="F9" s="23">
        <v>400</v>
      </c>
      <c r="G9" s="22" t="s">
        <v>89</v>
      </c>
      <c r="H9" s="24">
        <v>91</v>
      </c>
      <c r="I9" s="24">
        <v>103</v>
      </c>
      <c r="J9" s="24">
        <v>103</v>
      </c>
      <c r="K9" s="24">
        <v>103</v>
      </c>
      <c r="L9" s="17">
        <v>0</v>
      </c>
      <c r="M9" s="16">
        <v>0</v>
      </c>
      <c r="N9" s="16">
        <v>0</v>
      </c>
      <c r="O9" s="16">
        <v>0</v>
      </c>
      <c r="P9" s="17">
        <v>200000000</v>
      </c>
      <c r="Q9" s="24"/>
      <c r="R9" s="24"/>
      <c r="S9" s="16">
        <v>0</v>
      </c>
      <c r="T9" s="16">
        <v>0</v>
      </c>
      <c r="U9" s="16">
        <v>0</v>
      </c>
      <c r="V9" s="24"/>
      <c r="W9" s="24"/>
      <c r="X9" s="17">
        <f>674380330+262942083</f>
        <v>937322413</v>
      </c>
      <c r="Y9" s="17">
        <f>+L9+M9+N9+O9+P9+Q9+R9+S9+T9+U9+V9+W9+X9</f>
        <v>1137322413</v>
      </c>
      <c r="Z9" s="24">
        <v>500000000</v>
      </c>
      <c r="AA9" s="24"/>
      <c r="AB9" s="24"/>
      <c r="AC9" s="24"/>
      <c r="AD9" s="24">
        <v>450000000</v>
      </c>
      <c r="AE9" s="24"/>
      <c r="AF9" s="24"/>
      <c r="AG9" s="24"/>
      <c r="AH9" s="24"/>
      <c r="AI9" s="24"/>
      <c r="AJ9" s="24"/>
      <c r="AK9" s="24"/>
      <c r="AL9" s="24">
        <f>561658106+156484268.33</f>
        <v>718142374.33000004</v>
      </c>
      <c r="AM9" s="16">
        <f t="shared" si="1"/>
        <v>1668142374.3299999</v>
      </c>
      <c r="AN9" s="24">
        <v>100000000</v>
      </c>
      <c r="AO9" s="24"/>
      <c r="AP9" s="24"/>
      <c r="AQ9" s="24"/>
      <c r="AR9" s="24">
        <v>100000000</v>
      </c>
      <c r="AS9" s="24"/>
      <c r="AT9" s="24"/>
      <c r="AU9" s="24"/>
      <c r="AV9" s="24"/>
      <c r="AW9" s="24"/>
      <c r="AX9" s="24"/>
      <c r="AY9" s="24"/>
      <c r="AZ9" s="24"/>
      <c r="BA9" s="24">
        <f t="shared" si="2"/>
        <v>200000000</v>
      </c>
      <c r="BB9" s="24"/>
      <c r="BC9" s="24"/>
      <c r="BD9" s="24"/>
      <c r="BE9" s="24"/>
      <c r="BF9" s="24">
        <v>100000000</v>
      </c>
      <c r="BG9" s="24"/>
      <c r="BH9" s="24"/>
      <c r="BI9" s="24"/>
      <c r="BJ9" s="24"/>
      <c r="BK9" s="24"/>
      <c r="BL9" s="24"/>
      <c r="BM9" s="24"/>
      <c r="BN9" s="24"/>
      <c r="BO9" s="16">
        <f t="shared" si="3"/>
        <v>100000000</v>
      </c>
      <c r="BP9" s="25">
        <v>2024630010096</v>
      </c>
      <c r="BQ9" s="26" t="s">
        <v>98</v>
      </c>
    </row>
    <row r="10" spans="1:69" x14ac:dyDescent="0.25">
      <c r="A10" s="20">
        <v>4</v>
      </c>
      <c r="B10" s="21" t="s">
        <v>84</v>
      </c>
      <c r="C10" s="22">
        <v>330105100</v>
      </c>
      <c r="D10" s="22"/>
      <c r="E10" s="21" t="s">
        <v>90</v>
      </c>
      <c r="F10" s="23">
        <v>1200</v>
      </c>
      <c r="G10" s="22" t="s">
        <v>89</v>
      </c>
      <c r="H10" s="24">
        <v>300</v>
      </c>
      <c r="I10" s="24">
        <v>300</v>
      </c>
      <c r="J10" s="24">
        <v>300</v>
      </c>
      <c r="K10" s="24">
        <v>300</v>
      </c>
      <c r="L10" s="17">
        <v>0</v>
      </c>
      <c r="M10" s="16">
        <v>0</v>
      </c>
      <c r="N10" s="16">
        <v>0</v>
      </c>
      <c r="O10" s="16">
        <v>0</v>
      </c>
      <c r="P10" s="17">
        <f>86243900+20000000</f>
        <v>106243900</v>
      </c>
      <c r="Q10" s="24"/>
      <c r="R10" s="24"/>
      <c r="S10" s="16">
        <v>0</v>
      </c>
      <c r="T10" s="16">
        <v>0</v>
      </c>
      <c r="U10" s="16">
        <v>0</v>
      </c>
      <c r="V10" s="24"/>
      <c r="W10" s="24"/>
      <c r="X10" s="17">
        <f>16329000+81048300</f>
        <v>97377300</v>
      </c>
      <c r="Y10" s="17">
        <f>+L10+M10+N10+O10+P10+Q10+R10+S10+T10+U10+V10+W10+X10</f>
        <v>203621200</v>
      </c>
      <c r="Z10" s="24">
        <v>50000000</v>
      </c>
      <c r="AA10" s="24"/>
      <c r="AB10" s="24"/>
      <c r="AC10" s="24"/>
      <c r="AD10" s="24">
        <v>150000000</v>
      </c>
      <c r="AE10" s="24"/>
      <c r="AF10" s="24"/>
      <c r="AG10" s="24"/>
      <c r="AH10" s="24"/>
      <c r="AI10" s="24"/>
      <c r="AJ10" s="24"/>
      <c r="AK10" s="24"/>
      <c r="AL10" s="24">
        <f>300000000+140000000</f>
        <v>440000000</v>
      </c>
      <c r="AM10" s="16">
        <f t="shared" si="1"/>
        <v>640000000</v>
      </c>
      <c r="AN10" s="24">
        <v>350000000</v>
      </c>
      <c r="AO10" s="24"/>
      <c r="AP10" s="24"/>
      <c r="AQ10" s="24"/>
      <c r="AR10" s="24">
        <v>200000000</v>
      </c>
      <c r="AS10" s="24"/>
      <c r="AT10" s="24"/>
      <c r="AU10" s="24"/>
      <c r="AV10" s="24"/>
      <c r="AW10" s="24"/>
      <c r="AX10" s="24"/>
      <c r="AY10" s="24"/>
      <c r="AZ10" s="24"/>
      <c r="BA10" s="24">
        <f t="shared" si="2"/>
        <v>550000000</v>
      </c>
      <c r="BB10" s="24">
        <v>500000000</v>
      </c>
      <c r="BC10" s="24"/>
      <c r="BD10" s="24"/>
      <c r="BE10" s="24"/>
      <c r="BF10" s="24">
        <v>200000000</v>
      </c>
      <c r="BG10" s="24"/>
      <c r="BH10" s="24"/>
      <c r="BI10" s="24"/>
      <c r="BJ10" s="24"/>
      <c r="BK10" s="24"/>
      <c r="BL10" s="24"/>
      <c r="BM10" s="24"/>
      <c r="BN10" s="24"/>
      <c r="BO10" s="16">
        <f t="shared" si="3"/>
        <v>700000000</v>
      </c>
      <c r="BP10" s="25">
        <v>2024630010096</v>
      </c>
      <c r="BQ10" s="26" t="s">
        <v>98</v>
      </c>
    </row>
    <row r="11" spans="1:69" ht="30" x14ac:dyDescent="0.25">
      <c r="A11" s="20">
        <v>5</v>
      </c>
      <c r="B11" s="21" t="s">
        <v>84</v>
      </c>
      <c r="C11" s="22">
        <v>330105300</v>
      </c>
      <c r="D11" s="22"/>
      <c r="E11" s="21" t="s">
        <v>91</v>
      </c>
      <c r="F11" s="23">
        <v>12</v>
      </c>
      <c r="G11" s="22" t="s">
        <v>86</v>
      </c>
      <c r="H11" s="24">
        <v>12</v>
      </c>
      <c r="I11" s="24">
        <v>12</v>
      </c>
      <c r="J11" s="24">
        <v>12</v>
      </c>
      <c r="K11" s="24">
        <v>12</v>
      </c>
      <c r="L11" s="17"/>
      <c r="M11" s="16">
        <v>0</v>
      </c>
      <c r="N11" s="16">
        <v>0</v>
      </c>
      <c r="O11" s="16">
        <v>0</v>
      </c>
      <c r="P11" s="17">
        <v>0</v>
      </c>
      <c r="Q11" s="24"/>
      <c r="R11" s="24"/>
      <c r="S11" s="16">
        <v>0</v>
      </c>
      <c r="T11" s="16">
        <v>0</v>
      </c>
      <c r="U11" s="16">
        <v>0</v>
      </c>
      <c r="V11" s="24"/>
      <c r="W11" s="24"/>
      <c r="X11" s="17">
        <v>0</v>
      </c>
      <c r="Y11" s="17">
        <f t="shared" si="0"/>
        <v>0</v>
      </c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16">
        <f t="shared" si="1"/>
        <v>0</v>
      </c>
      <c r="AN11" s="24">
        <v>330000000</v>
      </c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  <c r="BA11" s="24">
        <f t="shared" si="2"/>
        <v>330000000</v>
      </c>
      <c r="BB11" s="24">
        <v>320000000</v>
      </c>
      <c r="BC11" s="24"/>
      <c r="BD11" s="24"/>
      <c r="BE11" s="24"/>
      <c r="BF11" s="24"/>
      <c r="BG11" s="24"/>
      <c r="BH11" s="24"/>
      <c r="BI11" s="24"/>
      <c r="BJ11" s="24"/>
      <c r="BK11" s="24"/>
      <c r="BL11" s="24"/>
      <c r="BM11" s="24"/>
      <c r="BN11" s="24">
        <v>30000000</v>
      </c>
      <c r="BO11" s="16">
        <f t="shared" si="3"/>
        <v>350000000</v>
      </c>
      <c r="BP11" s="25">
        <v>2024630010096</v>
      </c>
      <c r="BQ11" s="26" t="s">
        <v>98</v>
      </c>
    </row>
    <row r="12" spans="1:69" x14ac:dyDescent="0.25">
      <c r="A12" s="20">
        <v>6</v>
      </c>
      <c r="B12" s="22" t="s">
        <v>84</v>
      </c>
      <c r="C12" s="22">
        <v>330107300</v>
      </c>
      <c r="D12" s="22"/>
      <c r="E12" s="21" t="s">
        <v>92</v>
      </c>
      <c r="F12" s="23">
        <v>60</v>
      </c>
      <c r="G12" s="22" t="s">
        <v>89</v>
      </c>
      <c r="H12" s="24">
        <v>15</v>
      </c>
      <c r="I12" s="24">
        <v>15</v>
      </c>
      <c r="J12" s="24">
        <v>15</v>
      </c>
      <c r="K12" s="24">
        <v>15</v>
      </c>
      <c r="L12" s="17">
        <v>102796922.08</v>
      </c>
      <c r="M12" s="16">
        <v>0</v>
      </c>
      <c r="N12" s="16">
        <v>0</v>
      </c>
      <c r="O12" s="16">
        <v>0</v>
      </c>
      <c r="P12" s="17">
        <v>23000000</v>
      </c>
      <c r="Q12" s="24"/>
      <c r="R12" s="24"/>
      <c r="S12" s="16">
        <v>0</v>
      </c>
      <c r="T12" s="16">
        <v>0</v>
      </c>
      <c r="U12" s="16">
        <v>0</v>
      </c>
      <c r="V12" s="24"/>
      <c r="W12" s="24"/>
      <c r="X12" s="17">
        <f>114157663+10700000+756237908.92</f>
        <v>881095571.91999996</v>
      </c>
      <c r="Y12" s="17">
        <f t="shared" si="0"/>
        <v>1006892494</v>
      </c>
      <c r="Z12" s="24">
        <v>75000000</v>
      </c>
      <c r="AA12" s="24"/>
      <c r="AB12" s="24"/>
      <c r="AC12" s="24"/>
      <c r="AD12" s="24">
        <v>277223574</v>
      </c>
      <c r="AE12" s="24"/>
      <c r="AF12" s="24"/>
      <c r="AG12" s="24"/>
      <c r="AH12" s="24"/>
      <c r="AI12" s="24"/>
      <c r="AJ12" s="24"/>
      <c r="AK12" s="24"/>
      <c r="AL12" s="24">
        <f>200000000+50681341+49318659</f>
        <v>300000000</v>
      </c>
      <c r="AM12" s="16">
        <f t="shared" si="1"/>
        <v>652223574</v>
      </c>
      <c r="AN12" s="24">
        <v>20000000</v>
      </c>
      <c r="AO12" s="24"/>
      <c r="AP12" s="24"/>
      <c r="AQ12" s="24"/>
      <c r="AR12" s="24">
        <v>100000000</v>
      </c>
      <c r="AS12" s="24"/>
      <c r="AT12" s="24"/>
      <c r="AU12" s="24"/>
      <c r="AV12" s="24"/>
      <c r="AW12" s="24"/>
      <c r="AX12" s="24"/>
      <c r="AY12" s="24"/>
      <c r="AZ12" s="24"/>
      <c r="BA12" s="24">
        <f t="shared" si="2"/>
        <v>120000000</v>
      </c>
      <c r="BB12" s="24">
        <v>30000000</v>
      </c>
      <c r="BC12" s="24"/>
      <c r="BD12" s="24"/>
      <c r="BE12" s="24"/>
      <c r="BF12" s="24">
        <v>100000000</v>
      </c>
      <c r="BG12" s="24"/>
      <c r="BH12" s="24"/>
      <c r="BI12" s="24"/>
      <c r="BJ12" s="24"/>
      <c r="BK12" s="24"/>
      <c r="BL12" s="24"/>
      <c r="BM12" s="24"/>
      <c r="BN12" s="24"/>
      <c r="BO12" s="16">
        <f t="shared" si="3"/>
        <v>130000000</v>
      </c>
      <c r="BP12" s="25">
        <v>2024630010096</v>
      </c>
      <c r="BQ12" s="26" t="s">
        <v>98</v>
      </c>
    </row>
    <row r="13" spans="1:69" x14ac:dyDescent="0.25">
      <c r="A13" s="20">
        <v>7</v>
      </c>
      <c r="B13" s="22" t="s">
        <v>84</v>
      </c>
      <c r="C13" s="22">
        <v>330108500</v>
      </c>
      <c r="D13" s="22"/>
      <c r="E13" s="21" t="s">
        <v>93</v>
      </c>
      <c r="F13" s="23">
        <v>5300</v>
      </c>
      <c r="G13" s="22" t="s">
        <v>86</v>
      </c>
      <c r="H13" s="24">
        <v>2500</v>
      </c>
      <c r="I13" s="24">
        <v>6233</v>
      </c>
      <c r="J13" s="24">
        <v>6233</v>
      </c>
      <c r="K13" s="24">
        <v>6234</v>
      </c>
      <c r="L13" s="17">
        <v>0</v>
      </c>
      <c r="M13" s="16">
        <v>0</v>
      </c>
      <c r="N13" s="16">
        <v>0</v>
      </c>
      <c r="O13" s="16">
        <v>0</v>
      </c>
      <c r="P13" s="17">
        <v>0</v>
      </c>
      <c r="Q13" s="24"/>
      <c r="R13" s="24"/>
      <c r="S13" s="16">
        <v>0</v>
      </c>
      <c r="T13" s="16">
        <v>0</v>
      </c>
      <c r="U13" s="16">
        <v>0</v>
      </c>
      <c r="V13" s="24"/>
      <c r="W13" s="24"/>
      <c r="X13" s="17">
        <v>119032475</v>
      </c>
      <c r="Y13" s="17">
        <f t="shared" si="0"/>
        <v>119032475</v>
      </c>
      <c r="Z13" s="24">
        <v>50000000</v>
      </c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>
        <v>381658106</v>
      </c>
      <c r="AM13" s="16">
        <f t="shared" si="1"/>
        <v>431658106</v>
      </c>
      <c r="AN13" s="24">
        <v>140000000</v>
      </c>
      <c r="AO13" s="24"/>
      <c r="AP13" s="24"/>
      <c r="AQ13" s="24"/>
      <c r="AR13" s="24">
        <v>100000000</v>
      </c>
      <c r="AS13" s="24"/>
      <c r="AT13" s="24"/>
      <c r="AU13" s="24"/>
      <c r="AV13" s="24"/>
      <c r="AW13" s="24"/>
      <c r="AX13" s="24"/>
      <c r="AY13" s="24"/>
      <c r="AZ13" s="24"/>
      <c r="BA13" s="24">
        <f t="shared" si="2"/>
        <v>240000000</v>
      </c>
      <c r="BB13" s="24">
        <v>150000000</v>
      </c>
      <c r="BC13" s="24"/>
      <c r="BD13" s="24"/>
      <c r="BE13" s="24"/>
      <c r="BF13" s="24">
        <v>100000000</v>
      </c>
      <c r="BG13" s="24"/>
      <c r="BH13" s="24"/>
      <c r="BI13" s="24"/>
      <c r="BJ13" s="24"/>
      <c r="BK13" s="24"/>
      <c r="BL13" s="24"/>
      <c r="BM13" s="24"/>
      <c r="BN13" s="24"/>
      <c r="BO13" s="16">
        <f t="shared" si="3"/>
        <v>250000000</v>
      </c>
      <c r="BP13" s="25">
        <v>2024630010096</v>
      </c>
      <c r="BQ13" s="26" t="s">
        <v>98</v>
      </c>
    </row>
    <row r="14" spans="1:69" x14ac:dyDescent="0.25">
      <c r="A14" s="20">
        <v>8</v>
      </c>
      <c r="B14" s="22" t="s">
        <v>84</v>
      </c>
      <c r="C14" s="22">
        <v>330102700</v>
      </c>
      <c r="D14" s="22"/>
      <c r="E14" s="21" t="s">
        <v>94</v>
      </c>
      <c r="F14" s="23">
        <v>2</v>
      </c>
      <c r="G14" s="22" t="s">
        <v>89</v>
      </c>
      <c r="H14" s="24">
        <v>1</v>
      </c>
      <c r="I14" s="24">
        <v>0</v>
      </c>
      <c r="J14" s="24">
        <v>1</v>
      </c>
      <c r="K14" s="24">
        <v>0</v>
      </c>
      <c r="L14" s="17">
        <v>14822300</v>
      </c>
      <c r="M14" s="16">
        <v>0</v>
      </c>
      <c r="N14" s="16">
        <v>0</v>
      </c>
      <c r="O14" s="16">
        <v>0</v>
      </c>
      <c r="P14" s="17">
        <v>0</v>
      </c>
      <c r="Q14" s="24"/>
      <c r="R14" s="24"/>
      <c r="S14" s="16">
        <v>0</v>
      </c>
      <c r="T14" s="16">
        <v>0</v>
      </c>
      <c r="U14" s="16">
        <v>0</v>
      </c>
      <c r="V14" s="24"/>
      <c r="W14" s="24"/>
      <c r="X14" s="17"/>
      <c r="Y14" s="17">
        <f t="shared" si="0"/>
        <v>14822300</v>
      </c>
      <c r="Z14" s="24">
        <v>20000000</v>
      </c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16">
        <f t="shared" si="1"/>
        <v>20000000</v>
      </c>
      <c r="AN14" s="24">
        <v>75000000</v>
      </c>
      <c r="AO14" s="24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  <c r="BA14" s="55">
        <f t="shared" si="2"/>
        <v>75000000</v>
      </c>
      <c r="BB14" s="24">
        <v>0</v>
      </c>
      <c r="BC14" s="55"/>
      <c r="BD14" s="55"/>
      <c r="BE14" s="55"/>
      <c r="BF14" s="55"/>
      <c r="BG14" s="55"/>
      <c r="BH14" s="55"/>
      <c r="BI14" s="55"/>
      <c r="BJ14" s="55"/>
      <c r="BK14" s="55"/>
      <c r="BL14" s="55"/>
      <c r="BM14" s="55"/>
      <c r="BN14" s="24"/>
      <c r="BO14" s="16">
        <f t="shared" si="3"/>
        <v>0</v>
      </c>
      <c r="BP14" s="25">
        <v>2024630010096</v>
      </c>
      <c r="BQ14" s="26" t="s">
        <v>98</v>
      </c>
    </row>
    <row r="15" spans="1:69" ht="38.25" x14ac:dyDescent="0.25">
      <c r="A15" s="22">
        <v>9</v>
      </c>
      <c r="B15" s="22" t="s">
        <v>95</v>
      </c>
      <c r="C15" s="22">
        <v>330109900</v>
      </c>
      <c r="D15" s="22"/>
      <c r="E15" s="27" t="s">
        <v>96</v>
      </c>
      <c r="F15" s="23">
        <v>2</v>
      </c>
      <c r="G15" s="22" t="s">
        <v>86</v>
      </c>
      <c r="H15" s="88">
        <v>2</v>
      </c>
      <c r="I15" s="24">
        <v>2</v>
      </c>
      <c r="J15" s="24">
        <v>2</v>
      </c>
      <c r="K15" s="24">
        <v>2</v>
      </c>
      <c r="L15" s="17">
        <f>24263638+20000000+1056860464</f>
        <v>1101124102</v>
      </c>
      <c r="M15" s="17">
        <v>0</v>
      </c>
      <c r="N15" s="17">
        <v>0</v>
      </c>
      <c r="O15" s="17">
        <v>0</v>
      </c>
      <c r="P15" s="89">
        <v>377572140</v>
      </c>
      <c r="Q15" s="17">
        <v>0</v>
      </c>
      <c r="R15" s="17">
        <v>0</v>
      </c>
      <c r="S15" s="17">
        <v>0</v>
      </c>
      <c r="T15" s="17">
        <v>0</v>
      </c>
      <c r="U15" s="17">
        <v>0</v>
      </c>
      <c r="V15" s="17">
        <v>0</v>
      </c>
      <c r="W15" s="17">
        <v>0</v>
      </c>
      <c r="X15" s="17">
        <f>149926899+236278825</f>
        <v>386205724</v>
      </c>
      <c r="Y15" s="17">
        <f t="shared" si="0"/>
        <v>1864901966</v>
      </c>
      <c r="Z15" s="24">
        <v>50000000</v>
      </c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16">
        <f t="shared" si="1"/>
        <v>50000000</v>
      </c>
      <c r="AN15" s="24">
        <v>50000000</v>
      </c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  <c r="BA15" s="24">
        <f t="shared" si="2"/>
        <v>50000000</v>
      </c>
      <c r="BB15" s="24">
        <v>50000000</v>
      </c>
      <c r="BC15" s="24"/>
      <c r="BD15" s="24"/>
      <c r="BE15" s="24"/>
      <c r="BF15" s="24"/>
      <c r="BG15" s="24"/>
      <c r="BH15" s="24"/>
      <c r="BI15" s="24"/>
      <c r="BJ15" s="24"/>
      <c r="BK15" s="24"/>
      <c r="BL15" s="24"/>
      <c r="BM15" s="24"/>
      <c r="BN15" s="24"/>
      <c r="BO15" s="16">
        <f t="shared" si="3"/>
        <v>50000000</v>
      </c>
      <c r="BP15" s="25">
        <v>2024630010096</v>
      </c>
      <c r="BQ15" s="26" t="s">
        <v>98</v>
      </c>
    </row>
    <row r="16" spans="1:69" ht="25.5" x14ac:dyDescent="0.25">
      <c r="A16" s="22">
        <v>10</v>
      </c>
      <c r="B16" s="22" t="s">
        <v>95</v>
      </c>
      <c r="C16" s="22">
        <v>330109900</v>
      </c>
      <c r="D16" s="24"/>
      <c r="E16" s="27" t="s">
        <v>97</v>
      </c>
      <c r="F16" s="28">
        <v>3</v>
      </c>
      <c r="G16" s="22" t="s">
        <v>86</v>
      </c>
      <c r="H16" s="24">
        <v>3</v>
      </c>
      <c r="I16" s="24">
        <v>3</v>
      </c>
      <c r="J16" s="24">
        <v>3</v>
      </c>
      <c r="K16" s="24">
        <v>3</v>
      </c>
      <c r="L16" s="17">
        <v>0</v>
      </c>
      <c r="M16" s="17">
        <v>0</v>
      </c>
      <c r="N16" s="17">
        <v>0</v>
      </c>
      <c r="O16" s="17">
        <v>0</v>
      </c>
      <c r="P16" s="24"/>
      <c r="Q16" s="17">
        <v>0</v>
      </c>
      <c r="R16" s="17">
        <v>0</v>
      </c>
      <c r="S16" s="17">
        <v>0</v>
      </c>
      <c r="T16" s="17">
        <v>0</v>
      </c>
      <c r="U16" s="17">
        <v>0</v>
      </c>
      <c r="V16" s="17">
        <v>0</v>
      </c>
      <c r="W16" s="17">
        <v>0</v>
      </c>
      <c r="X16" s="17">
        <v>0</v>
      </c>
      <c r="Y16" s="17">
        <f t="shared" si="0"/>
        <v>0</v>
      </c>
      <c r="Z16" s="58">
        <f>43395657+6261362</f>
        <v>49657019</v>
      </c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16">
        <f t="shared" si="1"/>
        <v>49657019</v>
      </c>
      <c r="AN16" s="58">
        <f>43395657+6261362</f>
        <v>49657019</v>
      </c>
      <c r="AO16" s="24"/>
      <c r="AP16" s="24"/>
      <c r="AQ16" s="24"/>
      <c r="AR16" s="24"/>
      <c r="AS16" s="24"/>
      <c r="AT16" s="24"/>
      <c r="AU16" s="24"/>
      <c r="AV16" s="24"/>
      <c r="AW16" s="24"/>
      <c r="AX16" s="24"/>
      <c r="AY16" s="24"/>
      <c r="AZ16" s="24"/>
      <c r="BA16" s="55">
        <f t="shared" si="2"/>
        <v>49657019</v>
      </c>
      <c r="BB16" s="58">
        <f>43395657+6261362</f>
        <v>49657019</v>
      </c>
      <c r="BC16" s="24"/>
      <c r="BD16" s="24"/>
      <c r="BE16" s="24"/>
      <c r="BF16" s="24"/>
      <c r="BG16" s="24"/>
      <c r="BH16" s="24"/>
      <c r="BI16" s="24"/>
      <c r="BJ16" s="24"/>
      <c r="BK16" s="24"/>
      <c r="BL16" s="24"/>
      <c r="BM16" s="24"/>
      <c r="BN16" s="24"/>
      <c r="BO16" s="16">
        <f t="shared" si="3"/>
        <v>49657019</v>
      </c>
      <c r="BP16" s="25">
        <v>2024630010096</v>
      </c>
      <c r="BQ16" s="26" t="s">
        <v>98</v>
      </c>
    </row>
    <row r="17" spans="1:69" ht="45" x14ac:dyDescent="0.25">
      <c r="A17" s="22">
        <v>11</v>
      </c>
      <c r="B17" s="22" t="s">
        <v>99</v>
      </c>
      <c r="C17" s="22">
        <v>330105300</v>
      </c>
      <c r="D17" s="90"/>
      <c r="E17" s="91" t="s">
        <v>100</v>
      </c>
      <c r="F17" s="92">
        <v>4</v>
      </c>
      <c r="G17" s="22" t="s">
        <v>86</v>
      </c>
      <c r="H17" s="90">
        <v>4</v>
      </c>
      <c r="I17" s="90">
        <v>4</v>
      </c>
      <c r="J17" s="90">
        <v>4</v>
      </c>
      <c r="K17" s="93">
        <v>4</v>
      </c>
      <c r="L17" s="92"/>
      <c r="M17" s="92"/>
      <c r="N17" s="94"/>
      <c r="O17" s="91"/>
      <c r="P17" s="90"/>
      <c r="Q17" s="90"/>
      <c r="R17" s="90"/>
      <c r="S17" s="90"/>
      <c r="T17" s="90"/>
      <c r="U17" s="90"/>
      <c r="V17" s="90"/>
      <c r="W17" s="90"/>
      <c r="X17" s="90"/>
      <c r="Y17" s="95"/>
      <c r="Z17" s="90">
        <v>280000000</v>
      </c>
      <c r="AA17" s="90"/>
      <c r="AB17" s="90"/>
      <c r="AC17" s="92"/>
      <c r="AD17" s="92">
        <v>200000000</v>
      </c>
      <c r="AE17" s="92"/>
      <c r="AF17" s="90"/>
      <c r="AG17" s="96"/>
      <c r="AH17" s="96"/>
      <c r="AI17" s="96"/>
      <c r="AJ17" s="90"/>
      <c r="AK17" s="96"/>
      <c r="AL17" s="96"/>
      <c r="AM17" s="16">
        <f t="shared" si="1"/>
        <v>480000000</v>
      </c>
      <c r="AN17" s="17">
        <f>24263638+20000000+1056860464</f>
        <v>1101124102</v>
      </c>
      <c r="AO17" s="17">
        <v>0</v>
      </c>
      <c r="AP17" s="17">
        <v>0</v>
      </c>
      <c r="AQ17" s="17">
        <v>0</v>
      </c>
      <c r="AR17" s="89">
        <v>377572140</v>
      </c>
      <c r="AS17" s="17">
        <v>0</v>
      </c>
      <c r="AT17" s="17">
        <v>0</v>
      </c>
      <c r="AU17" s="17">
        <v>0</v>
      </c>
      <c r="AV17" s="17">
        <v>0</v>
      </c>
      <c r="AW17" s="17">
        <v>0</v>
      </c>
      <c r="AX17" s="17">
        <v>0</v>
      </c>
      <c r="AY17" s="17">
        <v>0</v>
      </c>
      <c r="AZ17" s="17">
        <f>149926899+236278825</f>
        <v>386205724</v>
      </c>
      <c r="BA17" s="24">
        <f t="shared" si="2"/>
        <v>1864901966</v>
      </c>
      <c r="BB17" s="17">
        <f>24263638+20000000+1056860464</f>
        <v>1101124102</v>
      </c>
      <c r="BC17" s="17">
        <v>0</v>
      </c>
      <c r="BD17" s="17">
        <v>0</v>
      </c>
      <c r="BE17" s="17">
        <v>0</v>
      </c>
      <c r="BF17" s="89">
        <v>377572140</v>
      </c>
      <c r="BG17" s="17">
        <v>0</v>
      </c>
      <c r="BH17" s="17">
        <v>0</v>
      </c>
      <c r="BI17" s="17">
        <v>0</v>
      </c>
      <c r="BJ17" s="17">
        <v>0</v>
      </c>
      <c r="BK17" s="17">
        <v>0</v>
      </c>
      <c r="BL17" s="17">
        <v>0</v>
      </c>
      <c r="BM17" s="17">
        <v>0</v>
      </c>
      <c r="BN17" s="17">
        <f>149926899+236278825</f>
        <v>386205724</v>
      </c>
      <c r="BO17" s="16">
        <f t="shared" si="3"/>
        <v>1864901966</v>
      </c>
      <c r="BP17" s="25">
        <v>2024630010096</v>
      </c>
      <c r="BQ17" s="26" t="s">
        <v>98</v>
      </c>
    </row>
    <row r="18" spans="1:69" x14ac:dyDescent="0.25">
      <c r="A18" s="29"/>
      <c r="B18" s="30"/>
      <c r="C18" s="30"/>
      <c r="D18" s="30"/>
      <c r="E18" s="11"/>
      <c r="F18" s="11"/>
      <c r="G18" s="31"/>
      <c r="H18" s="30"/>
      <c r="I18" s="30"/>
      <c r="J18" s="11"/>
      <c r="K18" s="30"/>
      <c r="L18" s="30"/>
      <c r="M18" s="30"/>
      <c r="N18" s="31"/>
      <c r="O18" s="32"/>
      <c r="P18" s="30"/>
      <c r="Q18" s="30"/>
      <c r="R18" s="30"/>
      <c r="S18" s="30"/>
      <c r="T18" s="30"/>
      <c r="U18" s="30"/>
      <c r="V18" s="30"/>
      <c r="W18" s="30"/>
      <c r="X18" s="30"/>
      <c r="Y18" s="35"/>
      <c r="Z18" s="30"/>
      <c r="AA18" s="30"/>
      <c r="AB18" s="30"/>
      <c r="AC18" s="30"/>
      <c r="AD18" s="30"/>
      <c r="AE18" s="33" t="s">
        <v>77</v>
      </c>
      <c r="AF18" s="33"/>
      <c r="AG18" s="33"/>
      <c r="AH18" s="33"/>
      <c r="AI18" s="33"/>
      <c r="AJ18" s="33" t="s">
        <v>80</v>
      </c>
      <c r="AK18" s="30"/>
      <c r="AL18" s="30"/>
      <c r="AM18" s="57"/>
      <c r="AN18" s="33"/>
      <c r="AO18" s="33"/>
      <c r="AP18" s="33"/>
      <c r="AQ18" s="33"/>
      <c r="AR18" s="33"/>
      <c r="AS18" s="33"/>
      <c r="AT18" s="36"/>
      <c r="AU18" s="30"/>
      <c r="AV18" s="30"/>
      <c r="AW18" s="30"/>
      <c r="AX18" s="32"/>
      <c r="AY18" s="30"/>
      <c r="AZ18" s="30"/>
      <c r="BA18" s="30"/>
      <c r="BB18" s="33"/>
      <c r="BC18" s="33"/>
      <c r="BD18" s="33"/>
      <c r="BE18" s="33"/>
      <c r="BF18" s="33"/>
      <c r="BG18" s="33"/>
      <c r="BH18" s="33"/>
      <c r="BI18" s="33"/>
      <c r="BJ18" s="33"/>
      <c r="BK18" s="33"/>
      <c r="BL18" s="33"/>
      <c r="BM18" s="33"/>
      <c r="BN18" s="33"/>
      <c r="BO18" s="33"/>
      <c r="BP18" s="33"/>
      <c r="BQ18" s="34"/>
    </row>
    <row r="19" spans="1:69" x14ac:dyDescent="0.25">
      <c r="A19" s="29"/>
      <c r="B19" s="30"/>
      <c r="C19" s="30"/>
      <c r="D19" s="30"/>
      <c r="E19" s="11"/>
      <c r="F19" s="11"/>
      <c r="G19" s="31"/>
      <c r="H19" s="30"/>
      <c r="I19" s="30"/>
      <c r="J19" s="11"/>
      <c r="K19" s="30"/>
      <c r="L19" s="30"/>
      <c r="M19" s="30"/>
      <c r="N19" s="31"/>
      <c r="O19" s="32"/>
      <c r="P19" s="30"/>
      <c r="Q19" s="30"/>
      <c r="R19" s="30"/>
      <c r="S19" s="30"/>
      <c r="T19" s="30"/>
      <c r="U19" s="30"/>
      <c r="V19" s="30"/>
      <c r="W19" s="30"/>
      <c r="X19" s="30"/>
      <c r="Y19" s="35"/>
      <c r="Z19" s="30"/>
      <c r="AA19" s="30"/>
      <c r="AB19" s="30"/>
      <c r="AC19" s="30"/>
      <c r="AD19" s="30"/>
      <c r="AE19" s="33"/>
      <c r="AF19" s="33"/>
      <c r="AG19" s="33"/>
      <c r="AH19" s="33"/>
      <c r="AI19" s="33"/>
      <c r="AJ19" s="33"/>
      <c r="AK19" s="30"/>
      <c r="AL19" s="30"/>
      <c r="AM19" s="30"/>
      <c r="AN19" s="33"/>
      <c r="AO19" s="33"/>
      <c r="AP19" s="33"/>
      <c r="AQ19" s="33"/>
      <c r="AR19" s="33"/>
      <c r="AS19" s="33"/>
      <c r="AT19" s="33"/>
      <c r="AU19" s="30"/>
      <c r="AV19" s="30"/>
      <c r="AW19" s="30"/>
      <c r="AX19" s="32"/>
      <c r="AY19" s="30"/>
      <c r="AZ19" s="30"/>
      <c r="BA19" s="30"/>
      <c r="BB19" s="33"/>
      <c r="BC19" s="33"/>
      <c r="BD19" s="33"/>
      <c r="BE19" s="33"/>
      <c r="BF19" s="33"/>
      <c r="BG19" s="33"/>
      <c r="BH19" s="33"/>
      <c r="BI19" s="33"/>
      <c r="BJ19" s="33"/>
      <c r="BK19" s="33"/>
      <c r="BL19" s="33"/>
      <c r="BM19" s="33"/>
      <c r="BN19" s="33"/>
      <c r="BO19" s="33"/>
      <c r="BP19" s="33"/>
      <c r="BQ19" s="34"/>
    </row>
    <row r="20" spans="1:69" x14ac:dyDescent="0.25">
      <c r="A20" s="29"/>
      <c r="B20" s="30"/>
      <c r="C20" s="30"/>
      <c r="D20" s="30"/>
      <c r="E20" s="11"/>
      <c r="F20" s="11"/>
      <c r="G20" s="31"/>
      <c r="H20" s="30"/>
      <c r="I20" s="30"/>
      <c r="J20" s="11"/>
      <c r="K20" s="30"/>
      <c r="L20" s="30"/>
      <c r="M20" s="30"/>
      <c r="N20" s="31"/>
      <c r="O20" s="32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3"/>
      <c r="AF20" s="33"/>
      <c r="AG20" s="33"/>
      <c r="AH20" s="33"/>
      <c r="AI20" s="33"/>
      <c r="AJ20" s="33"/>
      <c r="AK20" s="30"/>
      <c r="AL20" s="30"/>
      <c r="AM20" s="30"/>
      <c r="AN20" s="33"/>
      <c r="AO20" s="33"/>
      <c r="AP20" s="33"/>
      <c r="AQ20" s="33"/>
      <c r="AR20" s="33"/>
      <c r="AS20" s="33"/>
      <c r="AT20" s="33"/>
      <c r="AU20" s="30"/>
      <c r="AV20" s="30"/>
      <c r="AW20" s="30"/>
      <c r="AX20" s="32"/>
      <c r="AY20" s="30"/>
      <c r="AZ20" s="30"/>
      <c r="BA20" s="30"/>
      <c r="BB20" s="33"/>
      <c r="BC20" s="33"/>
      <c r="BD20" s="33"/>
      <c r="BE20" s="33"/>
      <c r="BF20" s="33"/>
      <c r="BG20" s="33"/>
      <c r="BH20" s="36"/>
      <c r="BI20" s="33"/>
      <c r="BJ20" s="33"/>
      <c r="BK20" s="33"/>
      <c r="BL20" s="33"/>
      <c r="BM20" s="33"/>
      <c r="BN20" s="33"/>
      <c r="BO20" s="33"/>
      <c r="BP20" s="33"/>
      <c r="BQ20" s="34"/>
    </row>
    <row r="21" spans="1:69" ht="15.75" x14ac:dyDescent="0.25">
      <c r="A21" s="29"/>
      <c r="B21" s="30"/>
      <c r="C21" s="30"/>
      <c r="D21" s="30"/>
      <c r="E21" s="11"/>
      <c r="F21" s="11"/>
      <c r="G21" s="31"/>
      <c r="H21" s="30"/>
      <c r="I21" s="30"/>
      <c r="J21" s="11"/>
      <c r="K21" s="30"/>
      <c r="L21" s="30"/>
      <c r="M21" s="30"/>
      <c r="N21" s="31"/>
      <c r="O21" s="32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3" t="s">
        <v>4</v>
      </c>
      <c r="AF21" s="33"/>
      <c r="AG21" s="33"/>
      <c r="AH21" s="37"/>
      <c r="AI21" s="33"/>
      <c r="AJ21" s="33" t="s">
        <v>4</v>
      </c>
      <c r="AK21" s="30"/>
      <c r="AL21" s="30"/>
      <c r="AM21" s="30"/>
      <c r="AN21" s="33"/>
      <c r="AO21" s="33"/>
      <c r="AP21" s="33"/>
      <c r="AQ21" s="33"/>
      <c r="AR21" s="33"/>
      <c r="AS21" s="33"/>
      <c r="AT21" s="33"/>
      <c r="AU21" s="30"/>
      <c r="AV21" s="30"/>
      <c r="AW21" s="30"/>
      <c r="AX21" s="32"/>
      <c r="AY21" s="30"/>
      <c r="AZ21" s="30"/>
      <c r="BA21" s="30"/>
      <c r="BB21" s="33"/>
      <c r="BC21" s="33"/>
      <c r="BD21" s="33"/>
      <c r="BE21" s="33"/>
      <c r="BF21" s="33"/>
      <c r="BG21" s="33"/>
      <c r="BH21" s="33"/>
      <c r="BI21" s="33"/>
      <c r="BJ21" s="33"/>
      <c r="BK21" s="33"/>
      <c r="BL21" s="33"/>
      <c r="BM21" s="33"/>
      <c r="BN21" s="33"/>
      <c r="BO21" s="33"/>
      <c r="BP21" s="33"/>
      <c r="BQ21" s="34"/>
    </row>
    <row r="22" spans="1:69" ht="15.75" x14ac:dyDescent="0.25">
      <c r="A22" s="29"/>
      <c r="B22" s="30"/>
      <c r="C22" s="30"/>
      <c r="D22" s="30"/>
      <c r="E22" s="11"/>
      <c r="F22" s="11"/>
      <c r="G22" s="31"/>
      <c r="H22" s="30"/>
      <c r="I22" s="30"/>
      <c r="J22" s="11"/>
      <c r="K22" s="30"/>
      <c r="L22" s="30"/>
      <c r="M22" s="30"/>
      <c r="N22" s="31"/>
      <c r="O22" s="32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7" t="s">
        <v>78</v>
      </c>
      <c r="AF22" s="33"/>
      <c r="AG22" s="33"/>
      <c r="AH22" s="33"/>
      <c r="AI22" s="33"/>
      <c r="AJ22" s="37" t="s">
        <v>79</v>
      </c>
      <c r="AK22" s="30"/>
      <c r="AL22" s="30"/>
      <c r="AM22" s="30"/>
      <c r="AN22" s="33"/>
      <c r="AO22" s="33"/>
      <c r="AP22" s="33"/>
      <c r="AQ22" s="33"/>
      <c r="AR22" s="33"/>
      <c r="AS22" s="33"/>
      <c r="AT22" s="37"/>
      <c r="AU22" s="30"/>
      <c r="AV22" s="30"/>
      <c r="AW22" s="30"/>
      <c r="AX22" s="32"/>
      <c r="AY22" s="30"/>
      <c r="AZ22" s="30"/>
      <c r="BA22" s="30"/>
      <c r="BB22" s="33"/>
      <c r="BC22" s="33"/>
      <c r="BD22" s="33"/>
      <c r="BE22" s="33"/>
      <c r="BF22" s="33"/>
      <c r="BG22" s="33"/>
      <c r="BH22" s="33"/>
      <c r="BI22" s="33"/>
      <c r="BJ22" s="33"/>
      <c r="BK22" s="33"/>
      <c r="BL22" s="33"/>
      <c r="BM22" s="33"/>
      <c r="BN22" s="33"/>
      <c r="BO22" s="33"/>
      <c r="BP22" s="33"/>
      <c r="BQ22" s="34"/>
    </row>
    <row r="23" spans="1:69" ht="15.75" x14ac:dyDescent="0.25">
      <c r="A23" s="29"/>
      <c r="B23" s="30"/>
      <c r="C23" s="30"/>
      <c r="D23" s="30"/>
      <c r="E23" s="11"/>
      <c r="F23" s="11"/>
      <c r="G23" s="31"/>
      <c r="H23" s="30"/>
      <c r="I23" s="30"/>
      <c r="J23" s="11"/>
      <c r="K23" s="30"/>
      <c r="L23" s="30"/>
      <c r="M23" s="30"/>
      <c r="N23" s="31"/>
      <c r="O23" s="32"/>
      <c r="P23" s="30"/>
      <c r="Q23" s="30"/>
      <c r="R23" s="30"/>
      <c r="S23" s="30"/>
      <c r="T23" s="30"/>
      <c r="U23" s="30"/>
      <c r="V23" s="30"/>
      <c r="W23" s="30"/>
      <c r="X23" s="30"/>
      <c r="Y23" s="38"/>
      <c r="Z23" s="30"/>
      <c r="AA23" s="30"/>
      <c r="AB23" s="30"/>
      <c r="AC23" s="30"/>
      <c r="AD23" s="30"/>
      <c r="AE23" s="37"/>
      <c r="AF23" s="33"/>
      <c r="AG23" s="33"/>
      <c r="AH23" s="33"/>
      <c r="AI23" s="33"/>
      <c r="AJ23" s="37"/>
      <c r="AK23" s="30"/>
      <c r="AL23" s="30"/>
      <c r="AM23" s="30"/>
      <c r="AN23" s="33"/>
      <c r="AO23" s="33"/>
      <c r="AP23" s="33"/>
      <c r="AQ23" s="33"/>
      <c r="AR23" s="33"/>
      <c r="AS23" s="33"/>
      <c r="AT23" s="37"/>
      <c r="AU23" s="30"/>
      <c r="AV23" s="30"/>
      <c r="AW23" s="30"/>
      <c r="AX23" s="32"/>
      <c r="AY23" s="30"/>
      <c r="AZ23" s="30"/>
      <c r="BA23" s="30"/>
      <c r="BB23" s="33"/>
      <c r="BC23" s="33"/>
      <c r="BD23" s="33"/>
      <c r="BE23" s="33"/>
      <c r="BF23" s="33"/>
      <c r="BG23" s="33"/>
      <c r="BH23" s="33"/>
      <c r="BI23" s="33"/>
      <c r="BJ23" s="33"/>
      <c r="BK23" s="33"/>
      <c r="BL23" s="33"/>
      <c r="BM23" s="33"/>
      <c r="BN23" s="33"/>
      <c r="BO23" s="33"/>
      <c r="BP23" s="33"/>
      <c r="BQ23" s="34"/>
    </row>
    <row r="24" spans="1:69" x14ac:dyDescent="0.25">
      <c r="A24" s="29"/>
      <c r="B24" s="30"/>
      <c r="C24" s="30"/>
      <c r="D24" s="30"/>
      <c r="E24" s="11"/>
      <c r="F24" s="11"/>
      <c r="G24" s="31"/>
      <c r="H24" s="30"/>
      <c r="I24" s="30"/>
      <c r="J24" s="11"/>
      <c r="K24" s="30"/>
      <c r="L24" s="30"/>
      <c r="M24" s="30"/>
      <c r="N24" s="31"/>
      <c r="O24" s="32"/>
      <c r="P24" s="30"/>
      <c r="Q24" s="30"/>
      <c r="R24" s="30"/>
      <c r="S24" s="30"/>
      <c r="T24" s="30"/>
      <c r="U24" s="30"/>
      <c r="V24" s="30"/>
      <c r="W24" s="30"/>
      <c r="X24" s="30"/>
      <c r="Y24" s="38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3"/>
      <c r="AL24" s="30"/>
      <c r="AM24" s="30"/>
      <c r="AN24" s="33"/>
      <c r="AO24" s="33"/>
      <c r="AP24" s="33"/>
      <c r="AQ24" s="33"/>
      <c r="AR24" s="33"/>
      <c r="AS24" s="33"/>
      <c r="AT24" s="33"/>
      <c r="AU24" s="30"/>
      <c r="AV24" s="30"/>
      <c r="AW24" s="30"/>
      <c r="AX24" s="33"/>
      <c r="AY24" s="33"/>
      <c r="AZ24" s="33"/>
      <c r="BA24" s="33"/>
      <c r="BB24" s="33"/>
      <c r="BC24" s="33"/>
      <c r="BD24" s="33"/>
      <c r="BE24" s="33"/>
      <c r="BF24" s="33"/>
      <c r="BG24" s="33"/>
      <c r="BH24" s="33"/>
      <c r="BI24" s="33"/>
      <c r="BJ24" s="33"/>
      <c r="BK24" s="33"/>
      <c r="BL24" s="33"/>
      <c r="BM24" s="33"/>
      <c r="BN24" s="33"/>
      <c r="BO24" s="33"/>
      <c r="BP24" s="33"/>
      <c r="BQ24" s="34"/>
    </row>
    <row r="25" spans="1:69" ht="16.5" thickBot="1" x14ac:dyDescent="0.3">
      <c r="A25" s="39"/>
      <c r="B25" s="40"/>
      <c r="C25" s="40"/>
      <c r="D25" s="40"/>
      <c r="E25" s="41"/>
      <c r="F25" s="41"/>
      <c r="G25" s="42"/>
      <c r="H25" s="40"/>
      <c r="I25" s="40"/>
      <c r="J25" s="41"/>
      <c r="K25" s="41"/>
      <c r="L25" s="43">
        <f>+L23-L24</f>
        <v>0</v>
      </c>
      <c r="M25" s="41"/>
      <c r="N25" s="42"/>
      <c r="O25" s="44"/>
      <c r="P25" s="40"/>
      <c r="Q25" s="40"/>
      <c r="R25" s="40"/>
      <c r="S25" s="40"/>
      <c r="T25" s="40"/>
      <c r="U25" s="40"/>
      <c r="V25" s="40"/>
      <c r="W25" s="40"/>
      <c r="X25" s="40"/>
      <c r="Y25" s="45"/>
      <c r="Z25" s="40"/>
      <c r="AA25" s="40"/>
      <c r="AB25" s="40"/>
      <c r="AC25" s="41"/>
      <c r="AD25" s="41"/>
      <c r="AE25" s="40"/>
      <c r="AF25" s="40"/>
      <c r="AG25" s="46" t="s">
        <v>81</v>
      </c>
      <c r="AH25" s="47"/>
      <c r="AI25" s="47"/>
      <c r="AJ25" s="47"/>
      <c r="AK25" s="47"/>
      <c r="AL25" s="48"/>
      <c r="AM25" s="49"/>
      <c r="AN25" s="50"/>
      <c r="AO25" s="47"/>
      <c r="AP25" s="50"/>
      <c r="AQ25" s="47"/>
      <c r="AR25" s="47"/>
      <c r="AS25" s="47"/>
      <c r="AT25" s="51"/>
      <c r="AU25" s="46"/>
      <c r="AV25" s="46"/>
      <c r="AW25" s="46"/>
      <c r="AX25" s="46"/>
      <c r="AY25" s="46"/>
      <c r="AZ25" s="46"/>
      <c r="BA25" s="46"/>
      <c r="BB25" s="46"/>
      <c r="BC25" s="46"/>
      <c r="BD25" s="46"/>
      <c r="BE25" s="46"/>
      <c r="BF25" s="46"/>
      <c r="BG25" s="46"/>
      <c r="BH25" s="46"/>
      <c r="BI25" s="46"/>
      <c r="BJ25" s="46"/>
      <c r="BK25" s="46"/>
      <c r="BL25" s="46"/>
      <c r="BM25" s="46"/>
      <c r="BN25" s="46"/>
      <c r="BO25" s="46"/>
      <c r="BP25" s="46"/>
      <c r="BQ25" s="52"/>
    </row>
  </sheetData>
  <autoFilter ref="A6:BW22"/>
  <mergeCells count="11">
    <mergeCell ref="B1:BO1"/>
    <mergeCell ref="B2:BO2"/>
    <mergeCell ref="BP4:BQ4"/>
    <mergeCell ref="G5:BQ5"/>
    <mergeCell ref="B3:BO3"/>
    <mergeCell ref="A5:F5"/>
    <mergeCell ref="A1:A4"/>
    <mergeCell ref="BP1:BQ1"/>
    <mergeCell ref="BP2:BQ2"/>
    <mergeCell ref="BP3:BQ3"/>
    <mergeCell ref="B4:BO4"/>
  </mergeCells>
  <pageMargins left="0.7" right="0.7" top="0.75" bottom="0.75" header="0.3" footer="0.3"/>
  <pageSetup paperSize="9" orientation="portrait" horizontalDpi="200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 INDICATIVO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SUI</dc:creator>
  <cp:lastModifiedBy>GESTIONTUR</cp:lastModifiedBy>
  <cp:lastPrinted>2024-09-18T23:11:03Z</cp:lastPrinted>
  <dcterms:created xsi:type="dcterms:W3CDTF">2016-02-11T19:47:29Z</dcterms:created>
  <dcterms:modified xsi:type="dcterms:W3CDTF">2025-05-20T16:29:43Z</dcterms:modified>
</cp:coreProperties>
</file>